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" sheetId="1" r:id="rId4"/>
    <sheet state="visible" name="KappaReli" sheetId="2" r:id="rId5"/>
  </sheets>
  <definedNames/>
  <calcPr/>
</workbook>
</file>

<file path=xl/sharedStrings.xml><?xml version="1.0" encoding="utf-8"?>
<sst xmlns="http://schemas.openxmlformats.org/spreadsheetml/2006/main" count="106" uniqueCount="66">
  <si>
    <t>Proposition</t>
  </si>
  <si>
    <t>SG code</t>
  </si>
  <si>
    <t>Episode #</t>
  </si>
  <si>
    <t>Type</t>
  </si>
  <si>
    <t>Rationale/Notes</t>
  </si>
  <si>
    <t>Totals</t>
  </si>
  <si>
    <t>Total S only (NOT IN DATABASE)</t>
  </si>
  <si>
    <t>Total Ep-SC</t>
  </si>
  <si>
    <t>Number of episodes:</t>
  </si>
  <si>
    <t>Total all S</t>
  </si>
  <si>
    <t>Total Ep-SI</t>
  </si>
  <si>
    <t>Number of elements:</t>
  </si>
  <si>
    <t>Total S (before ep) *manually adjust range to the last proposition before episodes start)</t>
  </si>
  <si>
    <t>Total Ep-EC</t>
  </si>
  <si>
    <t>NSG percentage:</t>
  </si>
  <si>
    <t>Total S (within ep)</t>
  </si>
  <si>
    <t>Total Ep-EI</t>
  </si>
  <si>
    <t>IE</t>
  </si>
  <si>
    <t>Total Ep-EC-MB</t>
  </si>
  <si>
    <t>Number of episodic elements per episode</t>
  </si>
  <si>
    <t xml:space="preserve">A </t>
  </si>
  <si>
    <t>Total Ep-EC-MB,MS</t>
  </si>
  <si>
    <t>Number of S(in ep),IE,A,DC,MS/IE, MS/A, MS/DC</t>
  </si>
  <si>
    <t>DC</t>
  </si>
  <si>
    <t>Total Ep-EC-MB,MS,SS</t>
  </si>
  <si>
    <t>*manually enter Total MS and Total MS/S that occur within episodes (to calculate episodic elements per episode)</t>
  </si>
  <si>
    <t>C</t>
  </si>
  <si>
    <t>Total Ep-EC-MB,SS</t>
  </si>
  <si>
    <t>Total all MS</t>
  </si>
  <si>
    <t>Total Ep-EC-MS</t>
  </si>
  <si>
    <t>Total MS</t>
  </si>
  <si>
    <t>Total Ep-EC-MS,SS</t>
  </si>
  <si>
    <t>Total MS/S</t>
  </si>
  <si>
    <t>Total EC-SS</t>
  </si>
  <si>
    <t>Total MS/IE</t>
  </si>
  <si>
    <t>Total Ep-EI-MB</t>
  </si>
  <si>
    <t>Total MS/A</t>
  </si>
  <si>
    <t>Total Ep-EI-MB,MS</t>
  </si>
  <si>
    <t>Total MS/DC</t>
  </si>
  <si>
    <t>Total Ep-EI-MB,MS,SS</t>
  </si>
  <si>
    <t>Total MS/C</t>
  </si>
  <si>
    <t>Total Ep-EI-MB,SS</t>
  </si>
  <si>
    <t>Total NSG</t>
  </si>
  <si>
    <t>Total Ep-EI-MS</t>
  </si>
  <si>
    <t>Total Ep-EI-MS,SS</t>
  </si>
  <si>
    <t>Total EI-SS</t>
  </si>
  <si>
    <t xml:space="preserve">Episodic SG: </t>
  </si>
  <si>
    <t>MH</t>
  </si>
  <si>
    <t xml:space="preserve">Coded: </t>
  </si>
  <si>
    <t xml:space="preserve">Full SG: </t>
  </si>
  <si>
    <t>SJ</t>
  </si>
  <si>
    <t>A</t>
  </si>
  <si>
    <t>MS</t>
  </si>
  <si>
    <t>MS/IE</t>
  </si>
  <si>
    <t>MS/A</t>
  </si>
  <si>
    <t>MS/DC</t>
  </si>
  <si>
    <t>ABS</t>
  </si>
  <si>
    <t>SA</t>
  </si>
  <si>
    <t>S</t>
  </si>
  <si>
    <t>MS/S</t>
  </si>
  <si>
    <t>MS/C</t>
  </si>
  <si>
    <t>NSG</t>
  </si>
  <si>
    <t>point-to-point</t>
  </si>
  <si>
    <t>Po</t>
  </si>
  <si>
    <t>Pc</t>
  </si>
  <si>
    <t>Kappa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</si>
</sst>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3">
    <font>
      <sz val="12.0"/>
      <color theme="1"/>
      <name val="Calibri"/>
      <scheme val="minor"/>
    </font>
    <font>
      <b/>
      <sz val="16.0"/>
      <color theme="1"/>
      <name val="Calibri"/>
    </font>
    <font>
      <b/>
      <sz val="12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sz val="12.0"/>
      <color rgb="FF1F3864"/>
      <name val="Calibri"/>
    </font>
    <font>
      <sz val="12.0"/>
      <color rgb="FF1F3864"/>
      <name val="Calibri"/>
    </font>
    <font>
      <color theme="1"/>
      <name val="Calibri"/>
      <scheme val="minor"/>
    </font>
    <font>
      <sz val="12.0"/>
      <color rgb="FF999999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006100"/>
      <name val="Calibri"/>
    </font>
    <font/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</fills>
  <borders count="10">
    <border/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3" fillId="2" fontId="1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center"/>
    </xf>
    <xf borderId="4" fillId="0" fontId="3" numFmtId="0" xfId="0" applyAlignment="1" applyBorder="1" applyFont="1">
      <alignment horizontal="left" vertical="center"/>
    </xf>
    <xf borderId="5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left" vertical="center"/>
    </xf>
    <xf borderId="0" fillId="0" fontId="2" numFmtId="0" xfId="0" applyFont="1"/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2" numFmtId="0" xfId="0" applyAlignment="1" applyFont="1">
      <alignment shrinkToFit="0" wrapText="1"/>
    </xf>
    <xf borderId="0" fillId="0" fontId="7" numFmtId="0" xfId="0" applyFont="1"/>
    <xf borderId="7" fillId="3" fontId="5" numFmtId="0" xfId="0" applyAlignment="1" applyBorder="1" applyFill="1" applyFont="1">
      <alignment horizontal="left" readingOrder="0" shrinkToFit="0" vertical="center" wrapText="1"/>
    </xf>
    <xf borderId="7" fillId="3" fontId="6" numFmtId="0" xfId="0" applyAlignment="1" applyBorder="1" applyFont="1">
      <alignment horizontal="center" vertical="center"/>
    </xf>
    <xf borderId="0" fillId="0" fontId="4" numFmtId="164" xfId="0" applyFont="1" applyNumberFormat="1"/>
    <xf borderId="4" fillId="0" fontId="8" numFmtId="0" xfId="0" applyAlignment="1" applyBorder="1" applyFont="1">
      <alignment horizontal="left" vertical="center"/>
    </xf>
    <xf borderId="7" fillId="4" fontId="2" numFmtId="0" xfId="0" applyBorder="1" applyFill="1" applyFont="1"/>
    <xf borderId="7" fillId="4" fontId="6" numFmtId="0" xfId="0" applyAlignment="1" applyBorder="1" applyFont="1">
      <alignment horizontal="center" vertical="center"/>
    </xf>
    <xf borderId="0" fillId="0" fontId="2" numFmtId="0" xfId="0" applyAlignment="1" applyFont="1">
      <alignment readingOrder="0" shrinkToFit="0" wrapText="1"/>
    </xf>
    <xf borderId="0" fillId="3" fontId="2" numFmtId="0" xfId="0" applyAlignment="1" applyFont="1">
      <alignment readingOrder="0" shrinkToFit="0" wrapText="1"/>
    </xf>
    <xf borderId="0" fillId="3" fontId="7" numFmtId="0" xfId="0" applyFont="1"/>
    <xf borderId="7" fillId="4" fontId="4" numFmtId="0" xfId="0" applyAlignment="1" applyBorder="1" applyFont="1">
      <alignment horizontal="center" vertical="center"/>
    </xf>
    <xf borderId="0" fillId="0" fontId="9" numFmtId="0" xfId="0" applyFont="1"/>
    <xf borderId="0" fillId="0" fontId="10" numFmtId="0" xfId="0" applyFont="1"/>
    <xf borderId="0" fillId="0" fontId="11" numFmtId="0" xfId="0" applyAlignment="1" applyFont="1">
      <alignment horizontal="center" vertical="center"/>
    </xf>
    <xf borderId="8" fillId="0" fontId="10" numFmtId="0" xfId="0" applyBorder="1" applyFont="1"/>
    <xf borderId="9" fillId="0" fontId="9" numFmtId="0" xfId="0" applyAlignment="1" applyBorder="1" applyFont="1">
      <alignment shrinkToFit="0" vertical="top" wrapText="1"/>
    </xf>
    <xf borderId="9" fillId="0" fontId="12" numFmtId="0" xfId="0" applyBorder="1" applyFont="1"/>
    <xf borderId="0" fillId="0" fontId="9" numFmtId="0" xfId="0" applyAlignment="1" applyFont="1">
      <alignment shrinkToFit="0" vertical="top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1">
    <tableStyle count="3" pivot="0" name="TEMPLATE-style">
      <tableStyleElement dxfId="1" type="headerRow"/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E150" displayName="Table_1" id="1">
  <tableColumns count="5">
    <tableColumn name="Proposition" id="1"/>
    <tableColumn name="SG code" id="2"/>
    <tableColumn name="Episode #" id="3"/>
    <tableColumn name="Type" id="4"/>
    <tableColumn name="Rationale/Notes" id="5"/>
  </tableColumns>
  <tableStyleInfo name="TEMPLATE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1.22" defaultRowHeight="15.0"/>
  <cols>
    <col customWidth="1" min="1" max="1" width="57.0"/>
    <col customWidth="1" min="2" max="2" width="12.56"/>
    <col customWidth="1" min="3" max="3" width="14.11"/>
    <col customWidth="1" min="4" max="4" width="15.44"/>
    <col customWidth="1" min="5" max="5" width="23.0"/>
    <col customWidth="1" min="6" max="6" width="33.67"/>
    <col customWidth="1" min="7" max="7" width="6.89"/>
    <col customWidth="1" min="8" max="8" width="17.78"/>
    <col customWidth="1" min="9" max="9" width="6.56"/>
    <col customWidth="1" min="10" max="10" width="45.56"/>
    <col customWidth="1" min="11" max="11" width="13.44"/>
    <col customWidth="1" min="12" max="26" width="11.0"/>
  </cols>
  <sheetData>
    <row r="1" ht="36.75" customHeight="1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</row>
    <row r="2" ht="31.5" customHeight="1">
      <c r="A2" s="5"/>
      <c r="B2" s="5"/>
      <c r="C2" s="5"/>
      <c r="D2" s="6"/>
      <c r="E2" s="7"/>
      <c r="F2" s="8" t="s">
        <v>6</v>
      </c>
      <c r="G2" s="9">
        <f>COUNTIF(B:B, "S")</f>
        <v>0</v>
      </c>
      <c r="H2" s="10" t="s">
        <v>7</v>
      </c>
      <c r="I2" s="11">
        <f>COUNTIF(D:D, "*SC*")</f>
        <v>0</v>
      </c>
      <c r="J2" s="12" t="s">
        <v>8</v>
      </c>
      <c r="K2" s="13">
        <f>SUM(I2:I5)</f>
        <v>0</v>
      </c>
    </row>
    <row r="3" ht="31.5" customHeight="1">
      <c r="A3" s="5"/>
      <c r="B3" s="5"/>
      <c r="C3" s="5"/>
      <c r="D3" s="6"/>
      <c r="E3" s="7"/>
      <c r="F3" s="10" t="s">
        <v>9</v>
      </c>
      <c r="G3" s="11">
        <f>COUNTIF(B:B, "*S")</f>
        <v>0</v>
      </c>
      <c r="H3" s="10" t="s">
        <v>10</v>
      </c>
      <c r="I3" s="11">
        <f>COUNTIF(D:D, "*SI*")</f>
        <v>0</v>
      </c>
      <c r="J3" s="12" t="s">
        <v>11</v>
      </c>
      <c r="K3" s="13">
        <f>SUM(G2,G6:G10,G18)</f>
        <v>0</v>
      </c>
    </row>
    <row r="4" ht="31.5" customHeight="1">
      <c r="A4" s="5"/>
      <c r="B4" s="5"/>
      <c r="C4" s="5"/>
      <c r="D4" s="6"/>
      <c r="E4" s="7"/>
      <c r="F4" s="14" t="s">
        <v>12</v>
      </c>
      <c r="G4" s="15">
        <f>COUNTIF(B2:B12, "*S")</f>
        <v>0</v>
      </c>
      <c r="H4" s="10" t="s">
        <v>13</v>
      </c>
      <c r="I4" s="11">
        <f>COUNTIF(D:D, "*EC*")</f>
        <v>0</v>
      </c>
      <c r="J4" s="12" t="s">
        <v>14</v>
      </c>
      <c r="K4" s="16" t="str">
        <f>SUM(G18/K3)</f>
        <v>#DIV/0!</v>
      </c>
    </row>
    <row r="5" ht="31.5" customHeight="1">
      <c r="A5" s="5"/>
      <c r="B5" s="5"/>
      <c r="C5" s="5"/>
      <c r="D5" s="6"/>
      <c r="E5" s="7"/>
      <c r="F5" s="10" t="s">
        <v>15</v>
      </c>
      <c r="G5" s="11">
        <f>G3-G4</f>
        <v>0</v>
      </c>
      <c r="H5" s="10" t="s">
        <v>16</v>
      </c>
      <c r="I5" s="11">
        <f>COUNTIF(D:D, "*EI*")</f>
        <v>0</v>
      </c>
    </row>
    <row r="6" ht="31.5" customHeight="1">
      <c r="A6" s="17"/>
      <c r="B6" s="17"/>
      <c r="C6" s="17"/>
      <c r="D6" s="6"/>
      <c r="E6" s="7"/>
      <c r="F6" s="10" t="s">
        <v>17</v>
      </c>
      <c r="G6" s="11">
        <f>COUNTIF(B:B, "IE")</f>
        <v>0</v>
      </c>
      <c r="H6" s="18" t="s">
        <v>18</v>
      </c>
      <c r="I6" s="19">
        <f>COUNTIF(D:D, "*EC-MB")</f>
        <v>0</v>
      </c>
      <c r="J6" s="20" t="s">
        <v>19</v>
      </c>
      <c r="K6" s="13" t="str">
        <f>(K7+K8)/K2</f>
        <v>#DIV/0!</v>
      </c>
    </row>
    <row r="7" ht="31.5" customHeight="1">
      <c r="A7" s="17"/>
      <c r="B7" s="17"/>
      <c r="C7" s="17"/>
      <c r="D7" s="6"/>
      <c r="E7" s="7"/>
      <c r="F7" s="10" t="s">
        <v>20</v>
      </c>
      <c r="G7" s="11">
        <f>COUNTIF(B:B, "A")</f>
        <v>0</v>
      </c>
      <c r="H7" s="18" t="s">
        <v>21</v>
      </c>
      <c r="I7" s="19">
        <f>COUNTIF(D:D, "*EC-MB,MS")</f>
        <v>0</v>
      </c>
      <c r="J7" s="12" t="s">
        <v>22</v>
      </c>
      <c r="K7" s="13">
        <f>(G5+G6+G7+G8+G9+G14+G15+G16)</f>
        <v>0</v>
      </c>
    </row>
    <row r="8" ht="31.5" customHeight="1">
      <c r="A8" s="17"/>
      <c r="B8" s="17"/>
      <c r="C8" s="17"/>
      <c r="D8" s="6"/>
      <c r="E8" s="7"/>
      <c r="F8" s="10" t="s">
        <v>23</v>
      </c>
      <c r="G8" s="11">
        <f>COUNTIF(B:B, "DC")</f>
        <v>0</v>
      </c>
      <c r="H8" s="18" t="s">
        <v>24</v>
      </c>
      <c r="I8" s="19">
        <f>COUNTIF(D:D, "*EC-MB,MS,SS")</f>
        <v>0</v>
      </c>
      <c r="J8" s="21" t="s">
        <v>25</v>
      </c>
      <c r="K8" s="22"/>
    </row>
    <row r="9" ht="31.5" customHeight="1">
      <c r="A9" s="17"/>
      <c r="B9" s="17"/>
      <c r="C9" s="17"/>
      <c r="D9" s="6"/>
      <c r="E9" s="7"/>
      <c r="F9" s="10" t="s">
        <v>26</v>
      </c>
      <c r="G9" s="11">
        <f>COUNTIF(B:B, "C")</f>
        <v>0</v>
      </c>
      <c r="H9" s="18" t="s">
        <v>27</v>
      </c>
      <c r="I9" s="19">
        <f>COUNTIF(D1:D263, "*EC-MB,SS")</f>
        <v>0</v>
      </c>
    </row>
    <row r="10" ht="31.5" customHeight="1">
      <c r="A10" s="17"/>
      <c r="B10" s="17"/>
      <c r="C10" s="17"/>
      <c r="D10" s="6"/>
      <c r="E10" s="7"/>
      <c r="F10" s="10" t="s">
        <v>28</v>
      </c>
      <c r="G10" s="11">
        <f>COUNTIF(B:B, "*MS*")</f>
        <v>0</v>
      </c>
      <c r="H10" s="18" t="s">
        <v>29</v>
      </c>
      <c r="I10" s="19">
        <f>COUNTIF(D:D, "*EC-MS")</f>
        <v>0</v>
      </c>
    </row>
    <row r="11" ht="31.5" customHeight="1">
      <c r="A11" s="17"/>
      <c r="B11" s="17"/>
      <c r="C11" s="17"/>
      <c r="D11" s="6"/>
      <c r="E11" s="7"/>
      <c r="F11" s="10" t="s">
        <v>30</v>
      </c>
      <c r="G11" s="11">
        <f>COUNTIF(B:B, "MS")</f>
        <v>0</v>
      </c>
      <c r="H11" s="18" t="s">
        <v>31</v>
      </c>
      <c r="I11" s="19">
        <f>COUNTIF(D:D, "*EC-MS,SS")</f>
        <v>0</v>
      </c>
    </row>
    <row r="12" ht="31.5" customHeight="1">
      <c r="A12" s="17"/>
      <c r="B12" s="17"/>
      <c r="C12" s="17"/>
      <c r="D12" s="6"/>
      <c r="E12" s="7"/>
      <c r="F12" s="10" t="s">
        <v>32</v>
      </c>
      <c r="G12" s="11">
        <f>COUNTIF(B:B, "MS/S")</f>
        <v>0</v>
      </c>
      <c r="H12" s="18" t="s">
        <v>33</v>
      </c>
      <c r="I12" s="19">
        <f>COUNTIF(D:D, "*EC-SS")</f>
        <v>0</v>
      </c>
    </row>
    <row r="13" ht="31.5" customHeight="1">
      <c r="A13" s="17"/>
      <c r="B13" s="17"/>
      <c r="C13" s="17"/>
      <c r="D13" s="6"/>
      <c r="E13" s="7"/>
      <c r="F13" s="10" t="s">
        <v>34</v>
      </c>
      <c r="G13" s="11">
        <f>COUNTIF(B:B, "MS/IE")</f>
        <v>0</v>
      </c>
      <c r="H13" s="18" t="s">
        <v>35</v>
      </c>
      <c r="I13" s="19">
        <f>COUNTIF(D:D, "*EI-MB")</f>
        <v>0</v>
      </c>
    </row>
    <row r="14" ht="31.5" customHeight="1">
      <c r="A14" s="17"/>
      <c r="B14" s="17"/>
      <c r="C14" s="17"/>
      <c r="D14" s="6"/>
      <c r="E14" s="7"/>
      <c r="F14" s="10" t="s">
        <v>36</v>
      </c>
      <c r="G14" s="11">
        <f>COUNTIF(B:B, "MS/A")</f>
        <v>0</v>
      </c>
      <c r="H14" s="18" t="s">
        <v>37</v>
      </c>
      <c r="I14" s="19">
        <f>COUNTIF(D:D, "*EI-MB,MS")</f>
        <v>0</v>
      </c>
    </row>
    <row r="15" ht="31.5" customHeight="1">
      <c r="A15" s="17"/>
      <c r="B15" s="17"/>
      <c r="C15" s="17"/>
      <c r="D15" s="6"/>
      <c r="E15" s="7"/>
      <c r="F15" s="10" t="s">
        <v>38</v>
      </c>
      <c r="G15" s="11">
        <f>COUNTIF(B:B, "MS/DC")</f>
        <v>0</v>
      </c>
      <c r="H15" s="18" t="s">
        <v>39</v>
      </c>
      <c r="I15" s="19">
        <f>COUNTIF(D:D, "*EI-MB,MS,SS")</f>
        <v>0</v>
      </c>
    </row>
    <row r="16" ht="31.5" customHeight="1">
      <c r="A16" s="17"/>
      <c r="B16" s="17"/>
      <c r="C16" s="17"/>
      <c r="D16" s="6"/>
      <c r="E16" s="7"/>
      <c r="F16" s="10" t="s">
        <v>40</v>
      </c>
      <c r="G16" s="11">
        <f>COUNTIF(B:B, "MS/C")</f>
        <v>0</v>
      </c>
      <c r="H16" s="18" t="s">
        <v>41</v>
      </c>
      <c r="I16" s="19">
        <f>COUNTIF(D:D, "*EI-MB,SS")</f>
        <v>0</v>
      </c>
    </row>
    <row r="17" ht="31.5" customHeight="1">
      <c r="A17" s="17"/>
      <c r="B17" s="17"/>
      <c r="C17" s="17"/>
      <c r="D17" s="6"/>
      <c r="E17" s="7"/>
      <c r="F17" s="10" t="s">
        <v>42</v>
      </c>
      <c r="G17" s="11">
        <f>COUNTIF(B:B, "NSG")</f>
        <v>0</v>
      </c>
      <c r="H17" s="18" t="s">
        <v>43</v>
      </c>
      <c r="I17" s="23">
        <f>COUNTIF(D:D, "*EI-MS")</f>
        <v>0</v>
      </c>
    </row>
    <row r="18" ht="31.5" customHeight="1">
      <c r="A18" s="17"/>
      <c r="B18" s="17"/>
      <c r="C18" s="17"/>
      <c r="D18" s="6"/>
      <c r="E18" s="7"/>
      <c r="H18" s="18" t="s">
        <v>44</v>
      </c>
      <c r="I18" s="23">
        <f>COUNTIF(D:D, "*EI-MS,SS")</f>
        <v>0</v>
      </c>
    </row>
    <row r="19" ht="31.5" customHeight="1">
      <c r="A19" s="17"/>
      <c r="B19" s="17"/>
      <c r="C19" s="17"/>
      <c r="D19" s="6"/>
      <c r="E19" s="7"/>
      <c r="H19" s="18" t="s">
        <v>45</v>
      </c>
      <c r="I19" s="23">
        <f>COUNTIF(D:D, "*EI-SS")</f>
        <v>0</v>
      </c>
    </row>
    <row r="20" ht="31.5" customHeight="1">
      <c r="A20" s="17"/>
      <c r="B20" s="17"/>
      <c r="C20" s="17"/>
      <c r="D20" s="6"/>
      <c r="E20" s="7"/>
    </row>
    <row r="21" ht="31.5" customHeight="1">
      <c r="A21" s="17"/>
      <c r="B21" s="17"/>
      <c r="C21" s="17"/>
      <c r="D21" s="6"/>
      <c r="E21" s="7"/>
    </row>
    <row r="22" ht="31.5" customHeight="1">
      <c r="A22" s="17"/>
      <c r="B22" s="17"/>
      <c r="C22" s="17"/>
      <c r="D22" s="6"/>
      <c r="E22" s="7"/>
    </row>
    <row r="23" ht="31.5" customHeight="1">
      <c r="A23" s="17"/>
      <c r="B23" s="17"/>
      <c r="C23" s="17"/>
      <c r="D23" s="6"/>
      <c r="E23" s="7"/>
    </row>
    <row r="24" ht="31.5" customHeight="1">
      <c r="A24" s="17"/>
      <c r="B24" s="17"/>
      <c r="C24" s="17"/>
      <c r="D24" s="6"/>
      <c r="E24" s="7"/>
    </row>
    <row r="25" ht="31.5" customHeight="1">
      <c r="A25" s="17"/>
      <c r="B25" s="17"/>
      <c r="C25" s="17"/>
      <c r="D25" s="6"/>
      <c r="E25" s="7"/>
    </row>
    <row r="26" ht="31.5" customHeight="1">
      <c r="A26" s="17"/>
      <c r="B26" s="17"/>
      <c r="C26" s="17"/>
      <c r="D26" s="6"/>
      <c r="E26" s="7"/>
    </row>
    <row r="27" ht="31.5" customHeight="1">
      <c r="A27" s="17"/>
      <c r="B27" s="17"/>
      <c r="C27" s="17"/>
      <c r="D27" s="6"/>
      <c r="E27" s="7"/>
    </row>
    <row r="28" ht="31.5" customHeight="1">
      <c r="A28" s="17"/>
      <c r="B28" s="17"/>
      <c r="C28" s="17"/>
      <c r="D28" s="6"/>
      <c r="E28" s="7"/>
    </row>
    <row r="29" ht="31.5" customHeight="1">
      <c r="A29" s="17"/>
      <c r="B29" s="17"/>
      <c r="C29" s="17"/>
      <c r="D29" s="6"/>
      <c r="E29" s="7"/>
    </row>
    <row r="30" ht="31.5" customHeight="1">
      <c r="A30" s="17"/>
      <c r="B30" s="17"/>
      <c r="C30" s="17"/>
      <c r="D30" s="6"/>
      <c r="E30" s="7"/>
    </row>
    <row r="31" ht="31.5" customHeight="1">
      <c r="A31" s="17"/>
      <c r="B31" s="17"/>
      <c r="C31" s="17"/>
      <c r="D31" s="6"/>
      <c r="E31" s="7"/>
    </row>
    <row r="32" ht="31.5" customHeight="1">
      <c r="A32" s="17"/>
      <c r="B32" s="17"/>
      <c r="C32" s="17"/>
      <c r="D32" s="6"/>
      <c r="E32" s="7"/>
    </row>
    <row r="33" ht="31.5" customHeight="1">
      <c r="A33" s="17"/>
      <c r="B33" s="17"/>
      <c r="C33" s="17"/>
      <c r="D33" s="6"/>
      <c r="E33" s="7"/>
    </row>
    <row r="34" ht="31.5" customHeight="1">
      <c r="A34" s="17"/>
      <c r="B34" s="17"/>
      <c r="C34" s="17"/>
      <c r="D34" s="6"/>
      <c r="E34" s="7"/>
    </row>
    <row r="35" ht="31.5" customHeight="1">
      <c r="A35" s="17"/>
      <c r="B35" s="17"/>
      <c r="C35" s="17"/>
      <c r="D35" s="6"/>
      <c r="E35" s="7"/>
    </row>
    <row r="36" ht="31.5" customHeight="1">
      <c r="A36" s="17"/>
      <c r="B36" s="17"/>
      <c r="C36" s="17"/>
      <c r="D36" s="6"/>
      <c r="E36" s="7"/>
    </row>
    <row r="37" ht="31.5" customHeight="1">
      <c r="A37" s="17"/>
      <c r="B37" s="17"/>
      <c r="C37" s="17"/>
      <c r="D37" s="6"/>
      <c r="E37" s="7"/>
    </row>
    <row r="38" ht="31.5" customHeight="1">
      <c r="A38" s="17"/>
      <c r="B38" s="17"/>
      <c r="C38" s="17"/>
      <c r="D38" s="6"/>
      <c r="E38" s="7"/>
    </row>
    <row r="39" ht="31.5" customHeight="1">
      <c r="A39" s="17"/>
      <c r="B39" s="17"/>
      <c r="C39" s="17"/>
      <c r="D39" s="6"/>
      <c r="E39" s="7"/>
    </row>
    <row r="40" ht="31.5" customHeight="1">
      <c r="A40" s="17"/>
      <c r="B40" s="17"/>
      <c r="C40" s="17"/>
      <c r="D40" s="6"/>
      <c r="E40" s="7"/>
    </row>
    <row r="41" ht="31.5" customHeight="1">
      <c r="A41" s="17"/>
      <c r="B41" s="17"/>
      <c r="C41" s="17"/>
      <c r="D41" s="6"/>
      <c r="E41" s="7"/>
    </row>
    <row r="42" ht="31.5" customHeight="1">
      <c r="A42" s="17"/>
      <c r="B42" s="17"/>
      <c r="C42" s="17"/>
      <c r="D42" s="6"/>
      <c r="E42" s="7"/>
    </row>
    <row r="43" ht="31.5" customHeight="1">
      <c r="A43" s="17"/>
      <c r="B43" s="17"/>
      <c r="C43" s="17"/>
      <c r="D43" s="6"/>
      <c r="E43" s="7"/>
    </row>
    <row r="44" ht="31.5" customHeight="1">
      <c r="A44" s="17"/>
      <c r="B44" s="17"/>
      <c r="C44" s="17"/>
      <c r="D44" s="6"/>
      <c r="E44" s="7"/>
    </row>
    <row r="45" ht="31.5" customHeight="1">
      <c r="A45" s="17"/>
      <c r="B45" s="17"/>
      <c r="C45" s="17"/>
      <c r="D45" s="6"/>
      <c r="E45" s="7"/>
    </row>
    <row r="46" ht="31.5" customHeight="1">
      <c r="A46" s="17"/>
      <c r="B46" s="17"/>
      <c r="C46" s="17"/>
      <c r="D46" s="6"/>
      <c r="E46" s="7"/>
    </row>
    <row r="47" ht="31.5" customHeight="1">
      <c r="A47" s="17"/>
      <c r="B47" s="17"/>
      <c r="C47" s="17"/>
      <c r="D47" s="6"/>
      <c r="E47" s="7"/>
    </row>
    <row r="48" ht="31.5" customHeight="1">
      <c r="A48" s="17"/>
      <c r="B48" s="17"/>
      <c r="C48" s="17"/>
      <c r="D48" s="6"/>
      <c r="E48" s="7"/>
    </row>
    <row r="49" ht="31.5" customHeight="1">
      <c r="A49" s="17"/>
      <c r="B49" s="17"/>
      <c r="C49" s="17"/>
      <c r="D49" s="6"/>
      <c r="E49" s="7"/>
    </row>
    <row r="50" ht="31.5" customHeight="1">
      <c r="A50" s="17"/>
      <c r="B50" s="17"/>
      <c r="C50" s="17"/>
      <c r="D50" s="6"/>
      <c r="E50" s="7"/>
    </row>
    <row r="51" ht="31.5" customHeight="1">
      <c r="A51" s="17"/>
      <c r="B51" s="17"/>
      <c r="C51" s="17"/>
      <c r="D51" s="6"/>
      <c r="E51" s="7"/>
    </row>
    <row r="52" ht="31.5" customHeight="1">
      <c r="A52" s="17"/>
      <c r="B52" s="17"/>
      <c r="C52" s="17"/>
      <c r="D52" s="6"/>
      <c r="E52" s="7"/>
    </row>
    <row r="53" ht="31.5" customHeight="1">
      <c r="A53" s="17"/>
      <c r="B53" s="17"/>
      <c r="C53" s="17"/>
      <c r="D53" s="6"/>
      <c r="E53" s="7"/>
    </row>
    <row r="54" ht="31.5" customHeight="1">
      <c r="A54" s="17"/>
      <c r="B54" s="17"/>
      <c r="C54" s="17"/>
      <c r="D54" s="6"/>
      <c r="E54" s="7"/>
    </row>
    <row r="55" ht="31.5" customHeight="1">
      <c r="A55" s="17"/>
      <c r="B55" s="17"/>
      <c r="C55" s="17"/>
      <c r="D55" s="6"/>
      <c r="E55" s="7"/>
    </row>
    <row r="56" ht="31.5" customHeight="1">
      <c r="A56" s="17"/>
      <c r="B56" s="17"/>
      <c r="C56" s="17"/>
      <c r="D56" s="6"/>
      <c r="E56" s="7"/>
    </row>
    <row r="57" ht="31.5" customHeight="1">
      <c r="A57" s="17"/>
      <c r="B57" s="17"/>
      <c r="C57" s="17"/>
      <c r="D57" s="6"/>
      <c r="E57" s="7"/>
    </row>
    <row r="58" ht="31.5" customHeight="1">
      <c r="A58" s="17"/>
      <c r="B58" s="17"/>
      <c r="C58" s="17"/>
      <c r="D58" s="6"/>
      <c r="E58" s="7"/>
    </row>
    <row r="59" ht="31.5" customHeight="1">
      <c r="A59" s="17"/>
      <c r="B59" s="17"/>
      <c r="C59" s="17"/>
      <c r="D59" s="6"/>
      <c r="E59" s="7"/>
    </row>
    <row r="60" ht="31.5" customHeight="1">
      <c r="A60" s="17"/>
      <c r="B60" s="17"/>
      <c r="C60" s="17"/>
      <c r="D60" s="6"/>
      <c r="E60" s="7"/>
    </row>
    <row r="61" ht="31.5" customHeight="1">
      <c r="A61" s="17"/>
      <c r="B61" s="17"/>
      <c r="C61" s="17"/>
      <c r="D61" s="6"/>
      <c r="E61" s="7"/>
    </row>
    <row r="62" ht="31.5" customHeight="1">
      <c r="A62" s="17"/>
      <c r="B62" s="17"/>
      <c r="C62" s="17"/>
      <c r="D62" s="6"/>
      <c r="E62" s="7"/>
    </row>
    <row r="63" ht="31.5" customHeight="1">
      <c r="A63" s="17"/>
      <c r="B63" s="17"/>
      <c r="C63" s="17"/>
      <c r="D63" s="6"/>
      <c r="E63" s="7"/>
    </row>
    <row r="64" ht="31.5" customHeight="1">
      <c r="A64" s="17"/>
      <c r="B64" s="17"/>
      <c r="C64" s="17"/>
      <c r="D64" s="6"/>
      <c r="E64" s="7"/>
    </row>
    <row r="65" ht="31.5" customHeight="1">
      <c r="A65" s="17"/>
      <c r="B65" s="17"/>
      <c r="C65" s="17"/>
      <c r="D65" s="6"/>
      <c r="E65" s="7"/>
    </row>
    <row r="66" ht="31.5" customHeight="1">
      <c r="A66" s="17"/>
      <c r="B66" s="17"/>
      <c r="C66" s="17"/>
      <c r="D66" s="6"/>
      <c r="E66" s="7"/>
    </row>
    <row r="67" ht="31.5" customHeight="1">
      <c r="A67" s="17"/>
      <c r="B67" s="17"/>
      <c r="C67" s="17"/>
      <c r="D67" s="6"/>
      <c r="E67" s="7"/>
    </row>
    <row r="68" ht="31.5" customHeight="1">
      <c r="A68" s="17"/>
      <c r="B68" s="17"/>
      <c r="C68" s="17"/>
      <c r="D68" s="6"/>
      <c r="E68" s="7"/>
    </row>
    <row r="69" ht="31.5" customHeight="1">
      <c r="A69" s="17"/>
      <c r="B69" s="17"/>
      <c r="C69" s="17"/>
      <c r="D69" s="6"/>
      <c r="E69" s="7"/>
    </row>
    <row r="70" ht="31.5" customHeight="1">
      <c r="A70" s="17"/>
      <c r="B70" s="17"/>
      <c r="C70" s="17"/>
      <c r="D70" s="6"/>
      <c r="E70" s="7"/>
    </row>
    <row r="71" ht="31.5" customHeight="1">
      <c r="A71" s="17"/>
      <c r="B71" s="17"/>
      <c r="C71" s="17"/>
      <c r="D71" s="6"/>
      <c r="E71" s="7"/>
    </row>
    <row r="72" ht="31.5" customHeight="1">
      <c r="A72" s="17"/>
      <c r="B72" s="17"/>
      <c r="C72" s="17"/>
      <c r="D72" s="6"/>
      <c r="E72" s="7"/>
    </row>
    <row r="73" ht="31.5" customHeight="1">
      <c r="A73" s="17"/>
      <c r="B73" s="17"/>
      <c r="C73" s="17"/>
      <c r="D73" s="6"/>
      <c r="E73" s="7"/>
    </row>
    <row r="74" ht="31.5" customHeight="1">
      <c r="A74" s="17"/>
      <c r="B74" s="17"/>
      <c r="C74" s="17"/>
      <c r="D74" s="6"/>
      <c r="E74" s="7"/>
    </row>
    <row r="75" ht="31.5" customHeight="1">
      <c r="A75" s="17"/>
      <c r="B75" s="17"/>
      <c r="C75" s="17"/>
      <c r="D75" s="6"/>
      <c r="E75" s="7"/>
    </row>
    <row r="76" ht="31.5" customHeight="1">
      <c r="A76" s="17"/>
      <c r="B76" s="17"/>
      <c r="C76" s="17"/>
      <c r="D76" s="6"/>
      <c r="E76" s="7"/>
    </row>
    <row r="77" ht="31.5" customHeight="1">
      <c r="A77" s="17"/>
      <c r="B77" s="17"/>
      <c r="C77" s="17"/>
      <c r="D77" s="6"/>
      <c r="E77" s="7"/>
    </row>
    <row r="78" ht="31.5" customHeight="1">
      <c r="A78" s="17"/>
      <c r="B78" s="17"/>
      <c r="C78" s="17"/>
      <c r="D78" s="6"/>
      <c r="E78" s="7"/>
    </row>
    <row r="79" ht="31.5" customHeight="1">
      <c r="A79" s="17"/>
      <c r="B79" s="17"/>
      <c r="C79" s="17"/>
      <c r="D79" s="6"/>
      <c r="E79" s="7"/>
    </row>
    <row r="80" ht="31.5" customHeight="1">
      <c r="A80" s="17"/>
      <c r="B80" s="17"/>
      <c r="C80" s="17"/>
      <c r="D80" s="6"/>
      <c r="E80" s="7"/>
    </row>
    <row r="81" ht="31.5" customHeight="1">
      <c r="A81" s="17"/>
      <c r="B81" s="17"/>
      <c r="C81" s="17"/>
      <c r="D81" s="6"/>
      <c r="E81" s="7"/>
    </row>
    <row r="82" ht="31.5" customHeight="1">
      <c r="A82" s="17"/>
      <c r="B82" s="17"/>
      <c r="C82" s="17"/>
      <c r="D82" s="6"/>
      <c r="E82" s="7"/>
    </row>
    <row r="83" ht="31.5" customHeight="1">
      <c r="A83" s="17"/>
      <c r="B83" s="17"/>
      <c r="C83" s="17"/>
      <c r="D83" s="6"/>
      <c r="E83" s="7"/>
    </row>
    <row r="84" ht="31.5" customHeight="1">
      <c r="A84" s="17"/>
      <c r="B84" s="17"/>
      <c r="C84" s="17"/>
      <c r="D84" s="6"/>
      <c r="E84" s="7"/>
    </row>
    <row r="85" ht="31.5" customHeight="1">
      <c r="A85" s="17"/>
      <c r="B85" s="17"/>
      <c r="C85" s="17"/>
      <c r="D85" s="6"/>
      <c r="E85" s="7"/>
    </row>
    <row r="86" ht="31.5" customHeight="1">
      <c r="A86" s="17"/>
      <c r="B86" s="17"/>
      <c r="C86" s="17"/>
      <c r="D86" s="6"/>
      <c r="E86" s="7"/>
    </row>
    <row r="87" ht="31.5" customHeight="1">
      <c r="A87" s="17"/>
      <c r="B87" s="17"/>
      <c r="C87" s="17"/>
      <c r="D87" s="6"/>
      <c r="E87" s="7"/>
    </row>
    <row r="88" ht="31.5" customHeight="1">
      <c r="A88" s="17"/>
      <c r="B88" s="17"/>
      <c r="C88" s="17"/>
      <c r="D88" s="6"/>
      <c r="E88" s="7"/>
    </row>
    <row r="89" ht="31.5" customHeight="1">
      <c r="A89" s="17"/>
      <c r="B89" s="17"/>
      <c r="C89" s="17"/>
      <c r="D89" s="6"/>
      <c r="E89" s="7"/>
    </row>
    <row r="90" ht="31.5" customHeight="1">
      <c r="A90" s="17"/>
      <c r="B90" s="17"/>
      <c r="C90" s="17"/>
      <c r="D90" s="6"/>
      <c r="E90" s="7"/>
    </row>
    <row r="91" ht="31.5" customHeight="1">
      <c r="A91" s="17"/>
      <c r="B91" s="17"/>
      <c r="C91" s="17"/>
      <c r="D91" s="6"/>
      <c r="E91" s="7"/>
    </row>
    <row r="92" ht="31.5" customHeight="1">
      <c r="A92" s="17"/>
      <c r="B92" s="17"/>
      <c r="C92" s="17"/>
      <c r="D92" s="6"/>
      <c r="E92" s="7"/>
    </row>
    <row r="93" ht="31.5" customHeight="1">
      <c r="A93" s="17"/>
      <c r="B93" s="17"/>
      <c r="C93" s="17"/>
      <c r="D93" s="6"/>
      <c r="E93" s="7"/>
    </row>
    <row r="94" ht="31.5" customHeight="1">
      <c r="A94" s="17"/>
      <c r="B94" s="17"/>
      <c r="C94" s="17"/>
      <c r="D94" s="6"/>
      <c r="E94" s="7"/>
    </row>
    <row r="95" ht="31.5" customHeight="1">
      <c r="A95" s="17"/>
      <c r="B95" s="17"/>
      <c r="C95" s="17"/>
      <c r="D95" s="6"/>
      <c r="E95" s="7"/>
    </row>
    <row r="96" ht="31.5" customHeight="1">
      <c r="A96" s="17"/>
      <c r="B96" s="17"/>
      <c r="C96" s="17"/>
      <c r="D96" s="6"/>
      <c r="E96" s="7"/>
    </row>
    <row r="97" ht="31.5" customHeight="1">
      <c r="A97" s="17"/>
      <c r="B97" s="17"/>
      <c r="C97" s="17"/>
      <c r="D97" s="6"/>
      <c r="E97" s="7"/>
    </row>
    <row r="98" ht="31.5" customHeight="1">
      <c r="A98" s="17"/>
      <c r="B98" s="17"/>
      <c r="C98" s="17"/>
      <c r="D98" s="6"/>
      <c r="E98" s="7"/>
    </row>
    <row r="99" ht="31.5" customHeight="1">
      <c r="A99" s="17"/>
      <c r="B99" s="17"/>
      <c r="C99" s="17"/>
      <c r="D99" s="6"/>
      <c r="E99" s="7"/>
    </row>
    <row r="100" ht="31.5" customHeight="1">
      <c r="A100" s="17"/>
      <c r="B100" s="17"/>
      <c r="C100" s="17"/>
      <c r="D100" s="6"/>
      <c r="E100" s="7"/>
    </row>
    <row r="101" ht="31.5" customHeight="1">
      <c r="A101" s="17"/>
      <c r="B101" s="17"/>
      <c r="C101" s="17"/>
      <c r="D101" s="6"/>
      <c r="E101" s="7"/>
    </row>
    <row r="102" ht="31.5" customHeight="1">
      <c r="A102" s="17"/>
      <c r="B102" s="17"/>
      <c r="C102" s="17"/>
      <c r="D102" s="6"/>
      <c r="E102" s="7"/>
    </row>
    <row r="103" ht="31.5" customHeight="1">
      <c r="A103" s="17"/>
      <c r="B103" s="17"/>
      <c r="C103" s="17"/>
      <c r="D103" s="6"/>
      <c r="E103" s="7"/>
    </row>
    <row r="104" ht="31.5" customHeight="1">
      <c r="A104" s="17"/>
      <c r="B104" s="17"/>
      <c r="C104" s="17"/>
      <c r="D104" s="6"/>
      <c r="E104" s="7"/>
    </row>
    <row r="105" ht="31.5" customHeight="1">
      <c r="A105" s="17"/>
      <c r="B105" s="17"/>
      <c r="C105" s="17"/>
      <c r="D105" s="6"/>
      <c r="E105" s="7"/>
    </row>
    <row r="106" ht="31.5" customHeight="1">
      <c r="A106" s="17"/>
      <c r="B106" s="17"/>
      <c r="C106" s="17"/>
      <c r="D106" s="6"/>
      <c r="E106" s="7"/>
    </row>
    <row r="107" ht="31.5" customHeight="1">
      <c r="A107" s="17"/>
      <c r="B107" s="17"/>
      <c r="C107" s="17"/>
      <c r="D107" s="6"/>
      <c r="E107" s="7"/>
    </row>
    <row r="108" ht="31.5" customHeight="1">
      <c r="A108" s="17"/>
      <c r="B108" s="17"/>
      <c r="C108" s="17"/>
      <c r="D108" s="6"/>
      <c r="E108" s="7"/>
    </row>
    <row r="109" ht="31.5" customHeight="1">
      <c r="A109" s="17"/>
      <c r="B109" s="17"/>
      <c r="C109" s="17"/>
      <c r="D109" s="6"/>
      <c r="E109" s="7"/>
    </row>
    <row r="110" ht="31.5" customHeight="1">
      <c r="A110" s="17"/>
      <c r="B110" s="17"/>
      <c r="C110" s="17"/>
      <c r="D110" s="6"/>
      <c r="E110" s="7"/>
    </row>
    <row r="111" ht="31.5" customHeight="1">
      <c r="A111" s="17"/>
      <c r="B111" s="17"/>
      <c r="C111" s="17"/>
      <c r="D111" s="6"/>
      <c r="E111" s="7"/>
    </row>
    <row r="112" ht="31.5" customHeight="1">
      <c r="A112" s="17"/>
      <c r="B112" s="17"/>
      <c r="C112" s="17"/>
      <c r="D112" s="6"/>
      <c r="E112" s="7"/>
    </row>
    <row r="113" ht="31.5" customHeight="1">
      <c r="A113" s="17"/>
      <c r="B113" s="17"/>
      <c r="C113" s="17"/>
      <c r="D113" s="6"/>
      <c r="E113" s="7"/>
    </row>
    <row r="114" ht="31.5" customHeight="1">
      <c r="A114" s="17"/>
      <c r="B114" s="17"/>
      <c r="C114" s="17"/>
      <c r="D114" s="6"/>
      <c r="E114" s="7"/>
    </row>
    <row r="115" ht="31.5" customHeight="1">
      <c r="A115" s="17"/>
      <c r="B115" s="17"/>
      <c r="C115" s="17"/>
      <c r="D115" s="6"/>
      <c r="E115" s="7"/>
    </row>
    <row r="116" ht="31.5" customHeight="1">
      <c r="A116" s="17"/>
      <c r="B116" s="17"/>
      <c r="C116" s="17"/>
      <c r="D116" s="6"/>
      <c r="E116" s="7"/>
    </row>
    <row r="117" ht="31.5" customHeight="1">
      <c r="A117" s="17"/>
      <c r="B117" s="17"/>
      <c r="C117" s="17"/>
      <c r="D117" s="6"/>
      <c r="E117" s="7"/>
    </row>
    <row r="118" ht="31.5" customHeight="1">
      <c r="A118" s="17"/>
      <c r="B118" s="17"/>
      <c r="C118" s="17"/>
      <c r="D118" s="6"/>
      <c r="E118" s="7"/>
    </row>
    <row r="119" ht="31.5" customHeight="1">
      <c r="A119" s="17"/>
      <c r="B119" s="17"/>
      <c r="C119" s="17"/>
      <c r="D119" s="6"/>
      <c r="E119" s="7"/>
    </row>
    <row r="120" ht="31.5" customHeight="1">
      <c r="A120" s="17"/>
      <c r="B120" s="17"/>
      <c r="C120" s="17"/>
      <c r="D120" s="6"/>
      <c r="E120" s="7"/>
    </row>
    <row r="121" ht="31.5" customHeight="1">
      <c r="A121" s="17"/>
      <c r="B121" s="17"/>
      <c r="C121" s="17"/>
      <c r="D121" s="6"/>
      <c r="E121" s="7"/>
    </row>
    <row r="122" ht="31.5" customHeight="1">
      <c r="A122" s="17"/>
      <c r="B122" s="17"/>
      <c r="C122" s="17"/>
      <c r="D122" s="6"/>
      <c r="E122" s="7"/>
    </row>
    <row r="123" ht="31.5" customHeight="1">
      <c r="A123" s="17"/>
      <c r="B123" s="17"/>
      <c r="C123" s="17"/>
      <c r="D123" s="6"/>
      <c r="E123" s="7"/>
    </row>
    <row r="124" ht="31.5" customHeight="1">
      <c r="A124" s="17"/>
      <c r="B124" s="17"/>
      <c r="C124" s="17"/>
      <c r="D124" s="6"/>
      <c r="E124" s="7"/>
    </row>
    <row r="125" ht="31.5" customHeight="1">
      <c r="A125" s="17"/>
      <c r="B125" s="17"/>
      <c r="C125" s="17"/>
      <c r="D125" s="6"/>
      <c r="E125" s="7"/>
    </row>
    <row r="126" ht="31.5" customHeight="1">
      <c r="A126" s="17"/>
      <c r="B126" s="17"/>
      <c r="C126" s="17"/>
      <c r="D126" s="6"/>
      <c r="E126" s="7"/>
    </row>
    <row r="127" ht="31.5" customHeight="1">
      <c r="A127" s="17"/>
      <c r="B127" s="17"/>
      <c r="C127" s="17"/>
      <c r="D127" s="6"/>
      <c r="E127" s="7"/>
    </row>
    <row r="128" ht="31.5" customHeight="1">
      <c r="A128" s="17"/>
      <c r="B128" s="17"/>
      <c r="C128" s="17"/>
      <c r="D128" s="6"/>
      <c r="E128" s="7"/>
    </row>
    <row r="129" ht="31.5" customHeight="1">
      <c r="A129" s="17"/>
      <c r="B129" s="17"/>
      <c r="C129" s="17"/>
      <c r="D129" s="6"/>
      <c r="E129" s="7"/>
    </row>
    <row r="130" ht="31.5" customHeight="1">
      <c r="A130" s="17"/>
      <c r="B130" s="17"/>
      <c r="C130" s="17"/>
      <c r="D130" s="6"/>
      <c r="E130" s="7"/>
    </row>
    <row r="131" ht="31.5" customHeight="1">
      <c r="A131" s="17"/>
      <c r="B131" s="17"/>
      <c r="C131" s="17"/>
      <c r="D131" s="6"/>
      <c r="E131" s="7"/>
    </row>
    <row r="132" ht="31.5" customHeight="1">
      <c r="A132" s="17"/>
      <c r="B132" s="17"/>
      <c r="C132" s="17"/>
      <c r="D132" s="6"/>
      <c r="E132" s="7"/>
    </row>
    <row r="133" ht="31.5" customHeight="1">
      <c r="A133" s="17"/>
      <c r="B133" s="17"/>
      <c r="C133" s="17"/>
      <c r="D133" s="6"/>
      <c r="E133" s="7"/>
    </row>
    <row r="134" ht="31.5" customHeight="1">
      <c r="A134" s="17"/>
      <c r="B134" s="17"/>
      <c r="C134" s="17"/>
      <c r="D134" s="6"/>
      <c r="E134" s="7"/>
    </row>
    <row r="135" ht="31.5" customHeight="1">
      <c r="A135" s="17"/>
      <c r="B135" s="17"/>
      <c r="C135" s="17"/>
      <c r="D135" s="6"/>
      <c r="E135" s="7"/>
    </row>
    <row r="136" ht="31.5" customHeight="1">
      <c r="A136" s="17"/>
      <c r="B136" s="17"/>
      <c r="C136" s="17"/>
      <c r="D136" s="6"/>
      <c r="E136" s="7"/>
    </row>
    <row r="137" ht="31.5" customHeight="1">
      <c r="A137" s="17"/>
      <c r="B137" s="17"/>
      <c r="C137" s="17"/>
      <c r="D137" s="6"/>
      <c r="E137" s="7"/>
    </row>
    <row r="138" ht="31.5" customHeight="1">
      <c r="A138" s="17"/>
      <c r="B138" s="17"/>
      <c r="C138" s="17"/>
      <c r="D138" s="6"/>
      <c r="E138" s="7"/>
    </row>
    <row r="139" ht="31.5" customHeight="1">
      <c r="A139" s="17"/>
      <c r="B139" s="17"/>
      <c r="C139" s="17"/>
      <c r="D139" s="6"/>
      <c r="E139" s="7"/>
    </row>
    <row r="140" ht="31.5" customHeight="1">
      <c r="A140" s="17"/>
      <c r="B140" s="17"/>
      <c r="C140" s="17"/>
      <c r="D140" s="6"/>
      <c r="E140" s="7"/>
    </row>
    <row r="141" ht="31.5" customHeight="1">
      <c r="A141" s="17"/>
      <c r="B141" s="17"/>
      <c r="C141" s="17"/>
      <c r="D141" s="6"/>
      <c r="E141" s="7"/>
    </row>
    <row r="142" ht="31.5" customHeight="1">
      <c r="A142" s="17"/>
      <c r="B142" s="17"/>
      <c r="C142" s="17"/>
      <c r="D142" s="6"/>
      <c r="E142" s="7"/>
    </row>
    <row r="143" ht="31.5" customHeight="1">
      <c r="A143" s="17"/>
      <c r="B143" s="17"/>
      <c r="C143" s="17"/>
      <c r="D143" s="6"/>
      <c r="E143" s="7"/>
    </row>
    <row r="144" ht="31.5" customHeight="1">
      <c r="A144" s="17"/>
      <c r="B144" s="17"/>
      <c r="C144" s="17"/>
      <c r="D144" s="6"/>
      <c r="E144" s="7"/>
    </row>
    <row r="145" ht="31.5" customHeight="1">
      <c r="A145" s="17"/>
      <c r="B145" s="17"/>
      <c r="C145" s="17"/>
      <c r="D145" s="6"/>
      <c r="E145" s="7"/>
    </row>
    <row r="146" ht="31.5" customHeight="1">
      <c r="A146" s="17"/>
      <c r="B146" s="17"/>
      <c r="C146" s="17"/>
      <c r="D146" s="6"/>
      <c r="E146" s="7"/>
    </row>
    <row r="147" ht="31.5" customHeight="1">
      <c r="A147" s="17"/>
      <c r="B147" s="17"/>
      <c r="C147" s="17"/>
      <c r="D147" s="6"/>
      <c r="E147" s="7"/>
    </row>
    <row r="148" ht="31.5" customHeight="1">
      <c r="A148" s="17"/>
      <c r="B148" s="17"/>
      <c r="C148" s="17"/>
      <c r="D148" s="6"/>
      <c r="E148" s="7"/>
    </row>
    <row r="149" ht="31.5" customHeight="1">
      <c r="A149" s="17"/>
      <c r="B149" s="17"/>
      <c r="C149" s="17"/>
      <c r="D149" s="6"/>
      <c r="E149" s="7"/>
    </row>
    <row r="150" ht="31.5" customHeight="1">
      <c r="A150" s="17"/>
      <c r="B150" s="17"/>
      <c r="C150" s="17"/>
      <c r="D150" s="6"/>
      <c r="E150" s="7"/>
    </row>
  </sheetData>
  <mergeCells count="1">
    <mergeCell ref="F1:I1"/>
  </mergeCells>
  <printOptions/>
  <pageMargins bottom="0.75" footer="0.0" header="0.0" left="0.7" right="0.7" top="0.75"/>
  <pageSetup orientation="landscape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5.67"/>
    <col customWidth="1" min="2" max="13" width="8.78"/>
    <col customWidth="1" min="14" max="14" width="16.78"/>
    <col customWidth="1" min="15" max="29" width="8.78"/>
  </cols>
  <sheetData>
    <row r="1" ht="14.25" customHeight="1">
      <c r="A1" s="24" t="s">
        <v>46</v>
      </c>
      <c r="B1" s="24" t="s">
        <v>47</v>
      </c>
      <c r="C1" s="24" t="s">
        <v>48</v>
      </c>
      <c r="D1" s="25"/>
      <c r="E1" s="25"/>
      <c r="F1" s="25"/>
      <c r="G1" s="25"/>
      <c r="H1" s="25"/>
      <c r="I1" s="25"/>
      <c r="J1" s="25"/>
      <c r="K1" s="26"/>
      <c r="L1" s="25"/>
      <c r="M1" s="25"/>
      <c r="N1" s="24" t="s">
        <v>49</v>
      </c>
      <c r="O1" s="24" t="s">
        <v>47</v>
      </c>
      <c r="P1" s="24" t="s">
        <v>48</v>
      </c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ht="14.25" customHeight="1">
      <c r="A2" s="24" t="s">
        <v>50</v>
      </c>
      <c r="B2" s="27"/>
      <c r="C2" s="27" t="s">
        <v>17</v>
      </c>
      <c r="D2" s="27" t="s">
        <v>51</v>
      </c>
      <c r="E2" s="27" t="s">
        <v>23</v>
      </c>
      <c r="F2" s="27" t="s">
        <v>52</v>
      </c>
      <c r="G2" s="27" t="s">
        <v>53</v>
      </c>
      <c r="H2" s="27" t="s">
        <v>54</v>
      </c>
      <c r="I2" s="27" t="s">
        <v>55</v>
      </c>
      <c r="J2" s="27" t="s">
        <v>56</v>
      </c>
      <c r="K2" s="27"/>
      <c r="L2" s="26"/>
      <c r="M2" s="25"/>
      <c r="N2" s="24" t="s">
        <v>57</v>
      </c>
      <c r="O2" s="27"/>
      <c r="P2" s="27" t="s">
        <v>58</v>
      </c>
      <c r="Q2" s="27" t="s">
        <v>17</v>
      </c>
      <c r="R2" s="27" t="s">
        <v>51</v>
      </c>
      <c r="S2" s="27" t="s">
        <v>23</v>
      </c>
      <c r="T2" s="27" t="s">
        <v>52</v>
      </c>
      <c r="U2" s="27" t="s">
        <v>59</v>
      </c>
      <c r="V2" s="27" t="s">
        <v>53</v>
      </c>
      <c r="W2" s="27" t="s">
        <v>54</v>
      </c>
      <c r="X2" s="27" t="s">
        <v>55</v>
      </c>
      <c r="Y2" s="27" t="s">
        <v>60</v>
      </c>
      <c r="Z2" s="27" t="s">
        <v>26</v>
      </c>
      <c r="AA2" s="27" t="s">
        <v>61</v>
      </c>
      <c r="AB2" s="27" t="s">
        <v>56</v>
      </c>
      <c r="AC2" s="27"/>
    </row>
    <row r="3" ht="14.25" customHeight="1">
      <c r="A3" s="28" t="s">
        <v>48</v>
      </c>
      <c r="B3" s="27" t="s">
        <v>17</v>
      </c>
      <c r="C3" s="27"/>
      <c r="D3" s="27"/>
      <c r="E3" s="27"/>
      <c r="F3" s="27"/>
      <c r="G3" s="27"/>
      <c r="H3" s="27"/>
      <c r="I3" s="27"/>
      <c r="J3" s="27"/>
      <c r="K3" s="27" t="str">
        <f>SUM(C3:J3)/K11</f>
        <v>#DIV/0!</v>
      </c>
      <c r="L3" s="26"/>
      <c r="M3" s="25"/>
      <c r="N3" s="28" t="s">
        <v>48</v>
      </c>
      <c r="O3" s="27" t="s">
        <v>58</v>
      </c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 t="str">
        <f>SUM(P3:AB3)/AC16</f>
        <v>#DIV/0!</v>
      </c>
    </row>
    <row r="4" ht="14.25" customHeight="1">
      <c r="A4" s="29"/>
      <c r="B4" s="27" t="s">
        <v>51</v>
      </c>
      <c r="C4" s="27"/>
      <c r="D4" s="27"/>
      <c r="E4" s="27"/>
      <c r="F4" s="27"/>
      <c r="G4" s="27"/>
      <c r="H4" s="27"/>
      <c r="I4" s="27"/>
      <c r="J4" s="27"/>
      <c r="K4" s="27" t="str">
        <f>SUM(C4:J4)/K11</f>
        <v>#DIV/0!</v>
      </c>
      <c r="L4" s="26"/>
      <c r="M4" s="25"/>
      <c r="N4" s="29"/>
      <c r="O4" s="27" t="s">
        <v>17</v>
      </c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 t="str">
        <f>SUM(P4:AB4)/AC16</f>
        <v>#DIV/0!</v>
      </c>
    </row>
    <row r="5" ht="14.25" customHeight="1">
      <c r="A5" s="29"/>
      <c r="B5" s="27" t="s">
        <v>23</v>
      </c>
      <c r="C5" s="27"/>
      <c r="D5" s="27"/>
      <c r="E5" s="27"/>
      <c r="F5" s="27"/>
      <c r="G5" s="27"/>
      <c r="H5" s="27"/>
      <c r="I5" s="27"/>
      <c r="J5" s="27"/>
      <c r="K5" s="27" t="str">
        <f>SUM(C5:J5)/K11</f>
        <v>#DIV/0!</v>
      </c>
      <c r="L5" s="26"/>
      <c r="M5" s="25"/>
      <c r="N5" s="29"/>
      <c r="O5" s="27" t="s">
        <v>51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 t="str">
        <f>SUM(P5:AB5)/AC16</f>
        <v>#DIV/0!</v>
      </c>
    </row>
    <row r="6" ht="14.25" customHeight="1">
      <c r="A6" s="30"/>
      <c r="B6" s="27" t="s">
        <v>52</v>
      </c>
      <c r="C6" s="27"/>
      <c r="D6" s="27"/>
      <c r="E6" s="27"/>
      <c r="F6" s="27"/>
      <c r="G6" s="27"/>
      <c r="H6" s="27"/>
      <c r="I6" s="27"/>
      <c r="J6" s="27"/>
      <c r="K6" s="27" t="str">
        <f>SUM(C6:J6)/K11</f>
        <v>#DIV/0!</v>
      </c>
      <c r="L6" s="26"/>
      <c r="M6" s="25"/>
      <c r="N6" s="30"/>
      <c r="O6" s="27" t="s">
        <v>23</v>
      </c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 t="str">
        <f>SUM(P6:AB6)/AC16</f>
        <v>#DIV/0!</v>
      </c>
    </row>
    <row r="7" ht="14.25" customHeight="1">
      <c r="A7" s="30"/>
      <c r="B7" s="27" t="s">
        <v>53</v>
      </c>
      <c r="C7" s="27"/>
      <c r="D7" s="27"/>
      <c r="E7" s="27"/>
      <c r="F7" s="27"/>
      <c r="G7" s="27"/>
      <c r="H7" s="27"/>
      <c r="I7" s="27"/>
      <c r="J7" s="27"/>
      <c r="K7" s="27" t="str">
        <f>SUM(C7:J7)/K11</f>
        <v>#DIV/0!</v>
      </c>
      <c r="L7" s="26"/>
      <c r="M7" s="25"/>
      <c r="N7" s="30"/>
      <c r="O7" s="27" t="s">
        <v>52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 t="str">
        <f>SUM(P7:AB7)/AC16</f>
        <v>#DIV/0!</v>
      </c>
    </row>
    <row r="8" ht="14.25" customHeight="1">
      <c r="A8" s="30"/>
      <c r="B8" s="27" t="s">
        <v>54</v>
      </c>
      <c r="C8" s="27"/>
      <c r="D8" s="27"/>
      <c r="E8" s="27"/>
      <c r="F8" s="27"/>
      <c r="G8" s="27"/>
      <c r="H8" s="27"/>
      <c r="I8" s="27"/>
      <c r="J8" s="27"/>
      <c r="K8" s="27" t="str">
        <f>SUM(C8:J8)/K11</f>
        <v>#DIV/0!</v>
      </c>
      <c r="L8" s="26"/>
      <c r="M8" s="25"/>
      <c r="N8" s="30"/>
      <c r="O8" s="27" t="s">
        <v>59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 t="str">
        <f>SUM(P8:AB8)/AC16</f>
        <v>#DIV/0!</v>
      </c>
    </row>
    <row r="9" ht="14.25" customHeight="1">
      <c r="A9" s="24"/>
      <c r="B9" s="27" t="s">
        <v>55</v>
      </c>
      <c r="C9" s="27"/>
      <c r="D9" s="27"/>
      <c r="E9" s="27"/>
      <c r="F9" s="27"/>
      <c r="G9" s="27"/>
      <c r="H9" s="27"/>
      <c r="I9" s="27"/>
      <c r="J9" s="27"/>
      <c r="K9" s="27" t="str">
        <f>SUM(C9:J9)/K11</f>
        <v>#DIV/0!</v>
      </c>
      <c r="L9" s="26"/>
      <c r="M9" s="25"/>
      <c r="N9" s="24"/>
      <c r="O9" s="27" t="s">
        <v>53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 t="str">
        <f>SUM(P9:AB9)/AC16</f>
        <v>#DIV/0!</v>
      </c>
    </row>
    <row r="10" ht="14.25" customHeight="1">
      <c r="A10" s="24"/>
      <c r="B10" s="27" t="s">
        <v>56</v>
      </c>
      <c r="C10" s="27"/>
      <c r="D10" s="27"/>
      <c r="E10" s="27"/>
      <c r="F10" s="27"/>
      <c r="G10" s="27"/>
      <c r="H10" s="27"/>
      <c r="I10" s="27"/>
      <c r="J10" s="27"/>
      <c r="K10" s="27" t="str">
        <f>SUM(C10:J10)/K11</f>
        <v>#DIV/0!</v>
      </c>
      <c r="L10" s="26"/>
      <c r="M10" s="25"/>
      <c r="N10" s="24"/>
      <c r="O10" s="27" t="s">
        <v>54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 t="str">
        <f>SUM(P10:AB10)/AC16</f>
        <v>#DIV/0!</v>
      </c>
    </row>
    <row r="11" ht="14.25" customHeight="1">
      <c r="A11" s="25"/>
      <c r="B11" s="27"/>
      <c r="C11" s="27" t="str">
        <f>SUM(C3:C10)/K11</f>
        <v>#DIV/0!</v>
      </c>
      <c r="D11" s="27" t="str">
        <f>SUM(D3:D10)/K11</f>
        <v>#DIV/0!</v>
      </c>
      <c r="E11" s="27" t="str">
        <f>SUM(E3:E10)/K11</f>
        <v>#DIV/0!</v>
      </c>
      <c r="F11" s="27" t="str">
        <f>SUM(F3:F10)/K11</f>
        <v>#DIV/0!</v>
      </c>
      <c r="G11" s="27" t="str">
        <f>SUM(G3:G10)/K11</f>
        <v>#DIV/0!</v>
      </c>
      <c r="H11" s="27" t="str">
        <f>SUM(H3:H10)/K11</f>
        <v>#DIV/0!</v>
      </c>
      <c r="I11" s="27" t="str">
        <f>SUM(I3:I10)/K11</f>
        <v>#DIV/0!</v>
      </c>
      <c r="J11" s="27" t="str">
        <f>SUM(J3:J10)/K11</f>
        <v>#DIV/0!</v>
      </c>
      <c r="K11" s="27">
        <f>SUM(C3:J10)</f>
        <v>0</v>
      </c>
      <c r="L11" s="25"/>
      <c r="M11" s="24"/>
      <c r="N11" s="25"/>
      <c r="O11" s="27" t="s">
        <v>55</v>
      </c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 t="str">
        <f>SUM(P11:AB11)/AC16</f>
        <v>#DIV/0!</v>
      </c>
    </row>
    <row r="12" ht="14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6"/>
      <c r="L12" s="25"/>
      <c r="M12" s="25"/>
      <c r="N12" s="25"/>
      <c r="O12" s="27" t="s">
        <v>60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 t="str">
        <f>SUM(P12:AB12)/AC16</f>
        <v>#DIV/0!</v>
      </c>
    </row>
    <row r="13" ht="14.25" customHeight="1">
      <c r="A13" s="24" t="s">
        <v>62</v>
      </c>
      <c r="B13" s="25" t="str">
        <f>(C3+D4+E5+F6+G7+H8+I9+J10)/K11</f>
        <v>#DIV/0!</v>
      </c>
      <c r="C13" s="25"/>
      <c r="D13" s="25" t="s">
        <v>63</v>
      </c>
      <c r="E13" s="25" t="str">
        <f>(C3+D4+E5+F6+G7+H8+I9+J10)/K11</f>
        <v>#DIV/0!</v>
      </c>
      <c r="F13" s="25"/>
      <c r="G13" s="25"/>
      <c r="H13" s="25"/>
      <c r="I13" s="25"/>
      <c r="J13" s="25"/>
      <c r="K13" s="26"/>
      <c r="L13" s="25"/>
      <c r="M13" s="25"/>
      <c r="N13" s="25"/>
      <c r="O13" s="27" t="s">
        <v>26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 t="str">
        <f>SUM(P13:AB13)/AC16</f>
        <v>#DIV/0!</v>
      </c>
    </row>
    <row r="14" ht="14.25" customHeight="1">
      <c r="A14" s="25"/>
      <c r="B14" s="25"/>
      <c r="C14" s="25"/>
      <c r="D14" s="25" t="s">
        <v>64</v>
      </c>
      <c r="E14" s="25" t="str">
        <f>(C11*K3+D11*K4+E11*K5+F11*K6+G11*K7+H11*K8+I11*K9+J11*K10)/K11</f>
        <v>#DIV/0!</v>
      </c>
      <c r="F14" s="25"/>
      <c r="G14" s="25"/>
      <c r="H14" s="25"/>
      <c r="I14" s="25"/>
      <c r="J14" s="25"/>
      <c r="K14" s="26"/>
      <c r="L14" s="25"/>
      <c r="M14" s="25"/>
      <c r="N14" s="25"/>
      <c r="O14" s="27" t="s">
        <v>61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 t="str">
        <f>SUM(P14:AB14)/AC16</f>
        <v>#DIV/0!</v>
      </c>
    </row>
    <row r="15" ht="14.25" customHeight="1">
      <c r="A15" s="25"/>
      <c r="B15" s="25"/>
      <c r="C15" s="25"/>
      <c r="D15" s="25" t="s">
        <v>65</v>
      </c>
      <c r="E15" s="25" t="str">
        <f>(E13-E14)/(1-E14)</f>
        <v>#DIV/0!</v>
      </c>
      <c r="F15" s="25"/>
      <c r="G15" s="25"/>
      <c r="H15" s="25"/>
      <c r="I15" s="25"/>
      <c r="J15" s="25"/>
      <c r="K15" s="26"/>
      <c r="L15" s="25"/>
      <c r="M15" s="25"/>
      <c r="N15" s="25"/>
      <c r="O15" s="27" t="s">
        <v>56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 t="str">
        <f>SUM(P15:AB15)/AC16</f>
        <v>#DIV/0!</v>
      </c>
    </row>
    <row r="16" ht="14.2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6"/>
      <c r="L16" s="25"/>
      <c r="M16" s="25"/>
      <c r="N16" s="25"/>
      <c r="O16" s="27"/>
      <c r="P16" s="27" t="str">
        <f>SUM(P3:P15)/AC16</f>
        <v>#DIV/0!</v>
      </c>
      <c r="Q16" s="27" t="str">
        <f>SUM(Q3:Q15)/AC16</f>
        <v>#DIV/0!</v>
      </c>
      <c r="R16" s="27" t="str">
        <f>SUM(R3:R15)/AC16</f>
        <v>#DIV/0!</v>
      </c>
      <c r="S16" s="27" t="str">
        <f>SUM(S3:S15)/AC16</f>
        <v>#DIV/0!</v>
      </c>
      <c r="T16" s="27" t="str">
        <f>SUM(T3:T15)/AC16</f>
        <v>#DIV/0!</v>
      </c>
      <c r="U16" s="27" t="str">
        <f>SUM(U3:U15)/AC16</f>
        <v>#DIV/0!</v>
      </c>
      <c r="V16" s="27" t="str">
        <f>SUM(V3:V15)/AC16</f>
        <v>#DIV/0!</v>
      </c>
      <c r="W16" s="27" t="str">
        <f>SUM(W3:W15)/AC16</f>
        <v>#DIV/0!</v>
      </c>
      <c r="X16" s="27" t="str">
        <f>SUM(X3:X15)/AC16</f>
        <v>#DIV/0!</v>
      </c>
      <c r="Y16" s="27" t="str">
        <f>SUM(Y3:Y15)/AC16</f>
        <v>#DIV/0!</v>
      </c>
      <c r="Z16" s="27" t="str">
        <f>SUM(Z3:Z15)/AC16</f>
        <v>#DIV/0!</v>
      </c>
      <c r="AA16" s="27" t="str">
        <f>SUM(AA3:AA15)/AC16</f>
        <v>#DIV/0!</v>
      </c>
      <c r="AB16" s="27" t="str">
        <f>SUM(AB3:AB15)/AC16</f>
        <v>#DIV/0!</v>
      </c>
      <c r="AC16" s="27">
        <f>SUM(O3:AB15)</f>
        <v>0</v>
      </c>
    </row>
    <row r="17" ht="14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6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ht="14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4" t="s">
        <v>62</v>
      </c>
      <c r="O18" s="25" t="str">
        <f>(P3+Q4+R5+S6+T7+U8+V9+W10+X11+Y12+Z13+AA14+AB15)/AC16</f>
        <v>#DIV/0!</v>
      </c>
      <c r="P18" s="25"/>
      <c r="Q18" s="25" t="s">
        <v>63</v>
      </c>
      <c r="R18" s="25" t="str">
        <f>(P3+Q4+R5+S6+T7+U8+V9+W10+X11+Y12+Z13+AA14+AB15)/AC16</f>
        <v>#DIV/0!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ht="14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 t="s">
        <v>64</v>
      </c>
      <c r="R19" s="25" t="str">
        <f>(P16*AC3+Q16*AC4+R16*AC5+S16*AC6+T16*AC7+U16*AC8+V16*AC9+W16*AC10+X16*AC11+Y16*AC12+Z16*AC13+AA16*AC14+AB16*AC15)/AC16</f>
        <v>#DIV/0!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ht="14.2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 t="s">
        <v>65</v>
      </c>
      <c r="R20" s="25" t="str">
        <f>(R18-R19)/(1-R19)</f>
        <v>#DIV/0!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ht="14.2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ht="14.2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ht="14.2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ht="14.2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ht="14.2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ht="14.2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ht="14.2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ht="14.2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</row>
    <row r="29" ht="14.2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</row>
    <row r="30" ht="14.2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ht="14.2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</row>
    <row r="32" ht="14.2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ht="14.2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</row>
    <row r="34" ht="14.2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</row>
    <row r="35" ht="14.2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ht="14.2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</row>
    <row r="37" ht="14.2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</row>
    <row r="38" ht="14.2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</row>
    <row r="39" ht="14.2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ht="14.2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</row>
    <row r="41" ht="14.2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</row>
    <row r="42" ht="14.2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</row>
    <row r="43" ht="14.2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</row>
    <row r="44" ht="14.2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</row>
    <row r="45" ht="14.2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</row>
    <row r="46" ht="14.2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</row>
    <row r="47" ht="14.2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</row>
    <row r="48" ht="14.2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</row>
    <row r="49" ht="14.2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</row>
    <row r="50" ht="14.2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</row>
    <row r="51" ht="14.2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</row>
    <row r="52" ht="14.2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</row>
    <row r="53" ht="14.2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</row>
    <row r="54" ht="14.2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</row>
    <row r="55" ht="14.2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</row>
    <row r="56" ht="14.2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</row>
    <row r="57" ht="14.2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ht="14.2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</row>
    <row r="59" ht="14.2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</row>
    <row r="60" ht="14.2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</row>
    <row r="61" ht="14.2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</row>
    <row r="62" ht="14.2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</row>
    <row r="63" ht="14.2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</row>
    <row r="64" ht="14.2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</row>
    <row r="65" ht="14.2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</row>
    <row r="66" ht="14.2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</row>
    <row r="67" ht="14.2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</row>
    <row r="68" ht="14.2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</row>
    <row r="69" ht="14.2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</row>
    <row r="70" ht="14.2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</row>
    <row r="71" ht="14.2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</row>
    <row r="72" ht="14.2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</row>
    <row r="73" ht="14.2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</row>
    <row r="74" ht="14.2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</row>
    <row r="75" ht="14.2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</row>
    <row r="76" ht="14.2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</row>
    <row r="77" ht="14.2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</row>
    <row r="78" ht="14.2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</row>
    <row r="79" ht="14.2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</row>
    <row r="80" ht="14.2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</row>
    <row r="81" ht="14.2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</row>
    <row r="82" ht="14.2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</row>
    <row r="83" ht="14.2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</row>
    <row r="84" ht="14.2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</row>
    <row r="85" ht="14.2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</row>
    <row r="86" ht="14.2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</row>
    <row r="87" ht="14.2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</row>
    <row r="88" ht="14.2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</row>
    <row r="89" ht="14.2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</row>
    <row r="90" ht="14.2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</row>
    <row r="91" ht="14.2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</row>
    <row r="92" ht="14.2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</row>
    <row r="93" ht="14.2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</row>
    <row r="94" ht="14.2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</row>
    <row r="95" ht="14.2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</row>
    <row r="96" ht="14.2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</row>
    <row r="97" ht="14.2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</row>
    <row r="98" ht="14.2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</row>
    <row r="99" ht="14.2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</row>
    <row r="100" ht="14.2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</row>
    <row r="101" ht="14.2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</row>
    <row r="102" ht="14.2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</row>
    <row r="103" ht="14.2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</row>
    <row r="104" ht="14.2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</row>
    <row r="105" ht="14.2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</row>
    <row r="106" ht="14.2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</row>
    <row r="107" ht="14.2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</row>
    <row r="108" ht="14.2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</row>
    <row r="109" ht="14.2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</row>
    <row r="110" ht="14.2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</row>
    <row r="111" ht="14.2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</row>
    <row r="112" ht="14.2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</row>
    <row r="113" ht="14.2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</row>
    <row r="114" ht="14.2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</row>
    <row r="115" ht="14.2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</row>
    <row r="116" ht="14.2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</row>
    <row r="117" ht="14.2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</row>
    <row r="118" ht="14.2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</row>
    <row r="119" ht="14.2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</row>
    <row r="120" ht="14.2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</row>
    <row r="121" ht="14.2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</row>
    <row r="122" ht="14.2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</row>
    <row r="123" ht="14.2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</row>
    <row r="124" ht="14.2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</row>
    <row r="125" ht="14.2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</row>
    <row r="126" ht="14.2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</row>
    <row r="127" ht="14.2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</row>
    <row r="128" ht="14.2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</row>
    <row r="129" ht="14.2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</row>
    <row r="130" ht="14.2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</row>
    <row r="131" ht="14.2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</row>
    <row r="132" ht="14.2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</row>
    <row r="133" ht="14.2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</row>
    <row r="134" ht="14.2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</row>
    <row r="135" ht="14.2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</row>
    <row r="136" ht="14.2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</row>
    <row r="137" ht="14.2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</row>
    <row r="138" ht="14.2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</row>
    <row r="139" ht="14.2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</row>
    <row r="140" ht="14.2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</row>
    <row r="141" ht="14.2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</row>
    <row r="142" ht="14.2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</row>
    <row r="143" ht="14.2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</row>
    <row r="144" ht="14.2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</row>
    <row r="145" ht="14.2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</row>
    <row r="146" ht="14.2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</row>
    <row r="147" ht="14.2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</row>
    <row r="148" ht="14.2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</row>
    <row r="149" ht="14.2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</row>
    <row r="150" ht="14.2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</row>
    <row r="151" ht="14.2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</row>
    <row r="152" ht="14.2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</row>
    <row r="153" ht="14.2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</row>
    <row r="154" ht="14.2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</row>
    <row r="155" ht="14.2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</row>
    <row r="156" ht="14.2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</row>
    <row r="157" ht="14.2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</row>
    <row r="158" ht="14.2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</row>
    <row r="159" ht="14.2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</row>
    <row r="160" ht="14.2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</row>
    <row r="161" ht="14.2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</row>
    <row r="162" ht="14.2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</row>
    <row r="163" ht="14.2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</row>
    <row r="164" ht="14.2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</row>
    <row r="165" ht="14.2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</row>
    <row r="166" ht="14.2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</row>
    <row r="167" ht="14.2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</row>
    <row r="168" ht="14.2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</row>
    <row r="169" ht="14.2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</row>
    <row r="170" ht="14.2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</row>
    <row r="171" ht="14.2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</row>
    <row r="172" ht="14.2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</row>
    <row r="173" ht="14.2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</row>
    <row r="174" ht="14.2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</row>
    <row r="175" ht="14.2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</row>
    <row r="176" ht="14.2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</row>
    <row r="177" ht="14.2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</row>
    <row r="178" ht="14.2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</row>
    <row r="179" ht="14.2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</row>
    <row r="180" ht="14.2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</row>
    <row r="181" ht="14.2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</row>
    <row r="182" ht="14.2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</row>
    <row r="183" ht="14.2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</row>
    <row r="184" ht="14.2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</row>
    <row r="185" ht="14.2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</row>
    <row r="186" ht="14.2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</row>
    <row r="187" ht="14.2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</row>
    <row r="188" ht="14.2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</row>
    <row r="189" ht="14.2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</row>
    <row r="190" ht="14.2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</row>
    <row r="191" ht="14.2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</row>
    <row r="192" ht="14.2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</row>
    <row r="193" ht="14.2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</row>
    <row r="194" ht="14.2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</row>
    <row r="195" ht="14.2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</row>
    <row r="196" ht="14.2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</row>
    <row r="197" ht="14.2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</row>
    <row r="198" ht="14.2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</row>
    <row r="199" ht="14.2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</row>
    <row r="200" ht="14.2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</row>
    <row r="201" ht="14.2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</row>
    <row r="202" ht="14.2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</row>
    <row r="203" ht="14.2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</row>
    <row r="204" ht="14.2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</row>
    <row r="205" ht="14.2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</row>
    <row r="206" ht="14.2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</row>
    <row r="207" ht="14.2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</row>
    <row r="208" ht="14.2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</row>
    <row r="209" ht="14.2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</row>
    <row r="210" ht="14.2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</row>
    <row r="211" ht="14.2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</row>
    <row r="212" ht="14.2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</row>
    <row r="213" ht="14.2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</row>
    <row r="214" ht="14.2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</row>
    <row r="215" ht="14.2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</row>
    <row r="216" ht="14.2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</row>
    <row r="217" ht="14.2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</row>
    <row r="218" ht="14.2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</row>
    <row r="219" ht="14.2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</row>
    <row r="220" ht="14.2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</row>
    <row r="221" ht="14.2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</row>
    <row r="222" ht="14.2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</row>
    <row r="223" ht="14.2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</row>
    <row r="224" ht="14.2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</row>
    <row r="225" ht="14.2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</row>
    <row r="226" ht="14.2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</row>
    <row r="227" ht="14.2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</row>
    <row r="228" ht="14.2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</row>
    <row r="229" ht="14.2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</row>
    <row r="230" ht="14.2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</row>
    <row r="231" ht="14.2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</row>
    <row r="232" ht="14.2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</row>
    <row r="233" ht="14.2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</row>
    <row r="234" ht="14.2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</row>
    <row r="235" ht="14.2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</row>
    <row r="236" ht="14.2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</row>
    <row r="237" ht="14.2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</row>
    <row r="238" ht="14.2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</row>
    <row r="239" ht="14.2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</row>
    <row r="240" ht="14.2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</row>
    <row r="241" ht="14.2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</row>
    <row r="242" ht="14.2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</row>
    <row r="243" ht="14.2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</row>
    <row r="244" ht="14.2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</row>
    <row r="245" ht="14.2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</row>
    <row r="246" ht="14.2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</row>
    <row r="247" ht="14.2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</row>
    <row r="248" ht="14.2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</row>
    <row r="249" ht="14.2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</row>
    <row r="250" ht="14.2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</row>
    <row r="251" ht="14.2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</row>
    <row r="252" ht="14.2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</row>
    <row r="253" ht="14.2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</row>
    <row r="254" ht="14.2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</row>
    <row r="255" ht="14.2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</row>
    <row r="256" ht="14.2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</row>
    <row r="257" ht="14.2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</row>
    <row r="258" ht="14.2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</row>
    <row r="259" ht="14.2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</row>
    <row r="260" ht="14.2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</row>
    <row r="261" ht="14.2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</row>
    <row r="262" ht="14.2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</row>
    <row r="263" ht="14.2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</row>
    <row r="264" ht="14.2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</row>
    <row r="265" ht="14.2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</row>
    <row r="266" ht="14.2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</row>
    <row r="267" ht="14.2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</row>
    <row r="268" ht="14.2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</row>
    <row r="269" ht="14.2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</row>
    <row r="270" ht="14.2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</row>
    <row r="271" ht="14.2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</row>
    <row r="272" ht="14.2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</row>
    <row r="273" ht="14.2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</row>
    <row r="274" ht="14.2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</row>
    <row r="275" ht="14.2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</row>
    <row r="276" ht="14.2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</row>
    <row r="277" ht="14.2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</row>
    <row r="278" ht="14.2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</row>
    <row r="279" ht="14.2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</row>
    <row r="280" ht="14.2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</row>
    <row r="281" ht="14.2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</row>
    <row r="282" ht="14.2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</row>
    <row r="283" ht="14.2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</row>
    <row r="284" ht="14.2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</row>
    <row r="285" ht="14.2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</row>
    <row r="286" ht="14.2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</row>
    <row r="287" ht="14.2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</row>
    <row r="288" ht="14.2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</row>
    <row r="289" ht="14.2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</row>
    <row r="290" ht="14.2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</row>
    <row r="291" ht="14.2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</row>
    <row r="292" ht="14.2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</row>
    <row r="293" ht="14.2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</row>
    <row r="294" ht="14.2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</row>
    <row r="295" ht="14.2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</row>
    <row r="296" ht="14.2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</row>
    <row r="297" ht="14.2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</row>
    <row r="298" ht="14.2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</row>
    <row r="299" ht="14.2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</row>
    <row r="300" ht="14.2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</row>
    <row r="301" ht="14.2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</row>
    <row r="302" ht="14.2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</row>
    <row r="303" ht="14.2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</row>
    <row r="304" ht="14.2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</row>
    <row r="305" ht="14.2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</row>
    <row r="306" ht="14.2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</row>
    <row r="307" ht="14.2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</row>
    <row r="308" ht="14.2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</row>
    <row r="309" ht="14.2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</row>
    <row r="310" ht="14.2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</row>
    <row r="311" ht="14.2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</row>
    <row r="312" ht="14.2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</row>
    <row r="313" ht="14.2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</row>
    <row r="314" ht="14.2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</row>
    <row r="315" ht="14.2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</row>
    <row r="316" ht="14.2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</row>
    <row r="317" ht="14.2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</row>
    <row r="318" ht="14.2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</row>
    <row r="319" ht="14.2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</row>
    <row r="320" ht="14.2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</row>
    <row r="321" ht="14.2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</row>
    <row r="322" ht="14.2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</row>
    <row r="323" ht="14.2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</row>
    <row r="324" ht="14.2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</row>
    <row r="325" ht="14.2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</row>
    <row r="326" ht="14.2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</row>
    <row r="327" ht="14.2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</row>
    <row r="328" ht="14.2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</row>
    <row r="329" ht="14.2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</row>
    <row r="330" ht="14.2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</row>
    <row r="331" ht="14.2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</row>
    <row r="332" ht="14.2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</row>
    <row r="333" ht="14.2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</row>
    <row r="334" ht="14.2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</row>
    <row r="335" ht="14.2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</row>
    <row r="336" ht="14.2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</row>
    <row r="337" ht="14.2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</row>
    <row r="338" ht="14.2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</row>
    <row r="339" ht="14.2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</row>
    <row r="340" ht="14.2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</row>
    <row r="341" ht="14.2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</row>
    <row r="342" ht="14.2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</row>
    <row r="343" ht="14.2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</row>
    <row r="344" ht="14.2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</row>
    <row r="345" ht="14.2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</row>
    <row r="346" ht="14.2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</row>
    <row r="347" ht="14.2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</row>
    <row r="348" ht="14.2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</row>
    <row r="349" ht="14.2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</row>
    <row r="350" ht="14.2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</row>
    <row r="351" ht="14.2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</row>
    <row r="352" ht="14.2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</row>
    <row r="353" ht="14.2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</row>
    <row r="354" ht="14.2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</row>
    <row r="355" ht="14.2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</row>
    <row r="356" ht="14.2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</row>
    <row r="357" ht="14.2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</row>
    <row r="358" ht="14.2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</row>
    <row r="359" ht="14.2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</row>
    <row r="360" ht="14.2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</row>
    <row r="361" ht="14.2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</row>
    <row r="362" ht="14.2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</row>
    <row r="363" ht="14.2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</row>
    <row r="364" ht="14.2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</row>
    <row r="365" ht="14.2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</row>
    <row r="366" ht="14.2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</row>
    <row r="367" ht="14.2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</row>
    <row r="368" ht="14.2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</row>
    <row r="369" ht="14.2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</row>
    <row r="370" ht="14.2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</row>
    <row r="371" ht="14.2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</row>
    <row r="372" ht="14.2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</row>
    <row r="373" ht="14.2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</row>
    <row r="374" ht="14.2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</row>
    <row r="375" ht="14.2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</row>
    <row r="376" ht="14.2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</row>
    <row r="377" ht="14.2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</row>
    <row r="378" ht="14.2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</row>
    <row r="379" ht="14.2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</row>
    <row r="380" ht="14.2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</row>
    <row r="381" ht="14.2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</row>
    <row r="382" ht="14.2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</row>
    <row r="383" ht="14.2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</row>
    <row r="384" ht="14.2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</row>
    <row r="385" ht="14.2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</row>
    <row r="386" ht="14.2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</row>
    <row r="387" ht="14.2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</row>
    <row r="388" ht="14.2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</row>
    <row r="389" ht="14.2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</row>
    <row r="390" ht="14.2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</row>
    <row r="391" ht="14.2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</row>
    <row r="392" ht="14.2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</row>
    <row r="393" ht="14.2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</row>
    <row r="394" ht="14.2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</row>
    <row r="395" ht="14.2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  <c r="AC395" s="25"/>
    </row>
    <row r="396" ht="14.2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  <c r="AC396" s="25"/>
    </row>
    <row r="397" ht="14.2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  <c r="AC397" s="25"/>
    </row>
    <row r="398" ht="14.2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  <c r="AC398" s="25"/>
    </row>
    <row r="399" ht="14.2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  <c r="AC399" s="25"/>
    </row>
    <row r="400" ht="14.2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  <c r="AC400" s="25"/>
    </row>
    <row r="401" ht="14.2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  <c r="AC401" s="25"/>
    </row>
    <row r="402" ht="14.2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  <c r="AC402" s="25"/>
    </row>
    <row r="403" ht="14.2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  <c r="AC403" s="25"/>
    </row>
    <row r="404" ht="14.2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  <c r="AC404" s="25"/>
    </row>
    <row r="405" ht="14.2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  <c r="AC405" s="25"/>
    </row>
    <row r="406" ht="14.2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  <c r="AC406" s="25"/>
    </row>
    <row r="407" ht="14.2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</row>
    <row r="408" ht="14.2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  <c r="AC408" s="25"/>
    </row>
    <row r="409" ht="14.2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  <c r="AC409" s="25"/>
    </row>
    <row r="410" ht="14.2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  <c r="AC410" s="25"/>
    </row>
    <row r="411" ht="14.2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  <c r="AC411" s="25"/>
    </row>
    <row r="412" ht="14.2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  <c r="AC412" s="25"/>
    </row>
    <row r="413" ht="14.2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  <c r="AC413" s="25"/>
    </row>
    <row r="414" ht="14.2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  <c r="AC414" s="25"/>
    </row>
    <row r="415" ht="14.2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  <c r="AC415" s="25"/>
    </row>
    <row r="416" ht="14.2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  <c r="AC416" s="25"/>
    </row>
    <row r="417" ht="14.2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  <c r="AC417" s="25"/>
    </row>
    <row r="418" ht="14.2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  <c r="AC418" s="25"/>
    </row>
    <row r="419" ht="14.2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  <c r="AC419" s="25"/>
    </row>
    <row r="420" ht="14.2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  <c r="AC420" s="25"/>
    </row>
    <row r="421" ht="14.2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  <c r="AC421" s="25"/>
    </row>
    <row r="422" ht="14.2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  <c r="AC422" s="25"/>
    </row>
    <row r="423" ht="14.2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  <c r="AC423" s="25"/>
    </row>
    <row r="424" ht="14.2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  <c r="AC424" s="25"/>
    </row>
    <row r="425" ht="14.2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  <c r="AC425" s="25"/>
    </row>
    <row r="426" ht="14.2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  <c r="AC426" s="25"/>
    </row>
    <row r="427" ht="14.2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  <c r="AC427" s="25"/>
    </row>
    <row r="428" ht="14.2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  <c r="AC428" s="25"/>
    </row>
    <row r="429" ht="14.2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  <c r="AC429" s="25"/>
    </row>
    <row r="430" ht="14.2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  <c r="AC430" s="25"/>
    </row>
    <row r="431" ht="14.2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  <c r="AC431" s="25"/>
    </row>
    <row r="432" ht="14.2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  <c r="AC432" s="25"/>
    </row>
    <row r="433" ht="14.2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  <c r="AC433" s="25"/>
    </row>
    <row r="434" ht="14.2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  <c r="AC434" s="25"/>
    </row>
    <row r="435" ht="14.2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  <c r="AC435" s="25"/>
    </row>
    <row r="436" ht="14.2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  <c r="AC436" s="25"/>
    </row>
    <row r="437" ht="14.2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  <c r="AC437" s="25"/>
    </row>
    <row r="438" ht="14.2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  <c r="AC438" s="25"/>
    </row>
    <row r="439" ht="14.2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  <c r="AC439" s="25"/>
    </row>
    <row r="440" ht="14.2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  <c r="AC440" s="25"/>
    </row>
    <row r="441" ht="14.2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  <c r="AC441" s="25"/>
    </row>
    <row r="442" ht="14.2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  <c r="AC442" s="25"/>
    </row>
    <row r="443" ht="14.2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  <c r="AC443" s="25"/>
    </row>
    <row r="444" ht="14.2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  <c r="AC444" s="25"/>
    </row>
    <row r="445" ht="14.2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  <c r="AC445" s="25"/>
    </row>
    <row r="446" ht="14.2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  <c r="AC446" s="25"/>
    </row>
    <row r="447" ht="14.2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  <c r="AC447" s="25"/>
    </row>
    <row r="448" ht="14.2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  <c r="AC448" s="25"/>
    </row>
    <row r="449" ht="14.2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  <c r="AC449" s="25"/>
    </row>
    <row r="450" ht="14.2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  <c r="AC450" s="25"/>
    </row>
    <row r="451" ht="14.2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  <c r="AC451" s="25"/>
    </row>
    <row r="452" ht="14.2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  <c r="AC452" s="25"/>
    </row>
    <row r="453" ht="14.2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  <c r="AC453" s="25"/>
    </row>
    <row r="454" ht="14.2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  <c r="AC454" s="25"/>
    </row>
    <row r="455" ht="14.2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  <c r="AC455" s="25"/>
    </row>
    <row r="456" ht="14.2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  <c r="AC456" s="25"/>
    </row>
    <row r="457" ht="14.2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  <c r="AC457" s="25"/>
    </row>
    <row r="458" ht="14.2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  <c r="AC458" s="25"/>
    </row>
    <row r="459" ht="14.2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  <c r="AC459" s="25"/>
    </row>
    <row r="460" ht="14.2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  <c r="AC460" s="25"/>
    </row>
    <row r="461" ht="14.2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  <c r="AC461" s="25"/>
    </row>
    <row r="462" ht="14.2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  <c r="AC462" s="25"/>
    </row>
    <row r="463" ht="14.2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  <c r="AC463" s="25"/>
    </row>
    <row r="464" ht="14.2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  <c r="AC464" s="25"/>
    </row>
    <row r="465" ht="14.2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  <c r="AC465" s="25"/>
    </row>
    <row r="466" ht="14.2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  <c r="AC466" s="25"/>
    </row>
    <row r="467" ht="14.2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  <c r="AC467" s="25"/>
    </row>
    <row r="468" ht="14.2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  <c r="AC468" s="25"/>
    </row>
    <row r="469" ht="14.2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  <c r="AC469" s="25"/>
    </row>
    <row r="470" ht="14.2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  <c r="AC470" s="25"/>
    </row>
    <row r="471" ht="14.2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  <c r="AC471" s="25"/>
    </row>
    <row r="472" ht="14.2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  <c r="AC472" s="25"/>
    </row>
    <row r="473" ht="14.2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  <c r="AC473" s="25"/>
    </row>
    <row r="474" ht="14.2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  <c r="AC474" s="25"/>
    </row>
    <row r="475" ht="14.2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  <c r="AC475" s="25"/>
    </row>
    <row r="476" ht="14.2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  <c r="AC476" s="25"/>
    </row>
    <row r="477" ht="14.2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  <c r="AC477" s="25"/>
    </row>
    <row r="478" ht="14.2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  <c r="AC478" s="25"/>
    </row>
    <row r="479" ht="14.2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  <c r="AC479" s="25"/>
    </row>
    <row r="480" ht="14.2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  <c r="AC480" s="25"/>
    </row>
    <row r="481" ht="14.2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  <c r="AC481" s="25"/>
    </row>
    <row r="482" ht="14.2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  <c r="AC482" s="25"/>
    </row>
    <row r="483" ht="14.2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  <c r="AC483" s="25"/>
    </row>
    <row r="484" ht="14.2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  <c r="AC484" s="25"/>
    </row>
    <row r="485" ht="14.2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  <c r="AC485" s="25"/>
    </row>
    <row r="486" ht="14.2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  <c r="AC486" s="25"/>
    </row>
    <row r="487" ht="14.2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  <c r="AC487" s="25"/>
    </row>
    <row r="488" ht="14.2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  <c r="AC488" s="25"/>
    </row>
    <row r="489" ht="14.2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  <c r="AC489" s="25"/>
    </row>
    <row r="490" ht="14.2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  <c r="AC490" s="25"/>
    </row>
    <row r="491" ht="14.2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  <c r="AC491" s="25"/>
    </row>
    <row r="492" ht="14.2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  <c r="AC492" s="25"/>
    </row>
    <row r="493" ht="14.2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  <c r="AC493" s="25"/>
    </row>
    <row r="494" ht="14.2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  <c r="AC494" s="25"/>
    </row>
    <row r="495" ht="14.2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  <c r="AC495" s="25"/>
    </row>
    <row r="496" ht="14.2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  <c r="AC496" s="25"/>
    </row>
    <row r="497" ht="14.2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  <c r="AC497" s="25"/>
    </row>
    <row r="498" ht="14.2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  <c r="AC498" s="25"/>
    </row>
    <row r="499" ht="14.2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  <c r="AC499" s="25"/>
    </row>
    <row r="500" ht="14.2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  <c r="AC500" s="25"/>
    </row>
    <row r="501" ht="14.2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  <c r="AC501" s="25"/>
    </row>
    <row r="502" ht="14.2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  <c r="AC502" s="25"/>
    </row>
    <row r="503" ht="14.2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  <c r="AC503" s="25"/>
    </row>
    <row r="504" ht="14.2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  <c r="AC504" s="25"/>
    </row>
    <row r="505" ht="14.2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  <c r="AC505" s="25"/>
    </row>
    <row r="506" ht="14.2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</row>
    <row r="507" ht="14.2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  <c r="AC507" s="25"/>
    </row>
    <row r="508" ht="14.2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  <c r="AC508" s="25"/>
    </row>
    <row r="509" ht="14.2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  <c r="AC509" s="25"/>
    </row>
    <row r="510" ht="14.2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  <c r="AC510" s="25"/>
    </row>
    <row r="511" ht="14.2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  <c r="AC511" s="25"/>
    </row>
    <row r="512" ht="14.2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  <c r="AC512" s="25"/>
    </row>
    <row r="513" ht="14.2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  <c r="AC513" s="25"/>
    </row>
    <row r="514" ht="14.2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  <c r="AC514" s="25"/>
    </row>
    <row r="515" ht="14.2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  <c r="AC515" s="25"/>
    </row>
    <row r="516" ht="14.2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  <c r="AC516" s="25"/>
    </row>
    <row r="517" ht="14.2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  <c r="AC517" s="25"/>
    </row>
    <row r="518" ht="14.2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  <c r="AC518" s="25"/>
    </row>
    <row r="519" ht="14.2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  <c r="AC519" s="25"/>
    </row>
    <row r="520" ht="14.2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  <c r="AC520" s="25"/>
    </row>
    <row r="521" ht="14.2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  <c r="AC521" s="25"/>
    </row>
    <row r="522" ht="14.2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  <c r="AC522" s="25"/>
    </row>
    <row r="523" ht="14.2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  <c r="AC523" s="25"/>
    </row>
    <row r="524" ht="14.2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  <c r="AC524" s="25"/>
    </row>
    <row r="525" ht="14.2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  <c r="AC525" s="25"/>
    </row>
    <row r="526" ht="14.2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  <c r="AC526" s="25"/>
    </row>
    <row r="527" ht="14.2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  <c r="AC527" s="25"/>
    </row>
    <row r="528" ht="14.2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  <c r="AC528" s="25"/>
    </row>
    <row r="529" ht="14.2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  <c r="AC529" s="25"/>
    </row>
    <row r="530" ht="14.2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  <c r="AC530" s="25"/>
    </row>
    <row r="531" ht="14.2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  <c r="AC531" s="25"/>
    </row>
    <row r="532" ht="14.2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  <c r="AC532" s="25"/>
    </row>
    <row r="533" ht="14.2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  <c r="AC533" s="25"/>
    </row>
    <row r="534" ht="14.2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  <c r="AC534" s="25"/>
    </row>
    <row r="535" ht="14.2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  <c r="AC535" s="25"/>
    </row>
    <row r="536" ht="14.2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  <c r="AC536" s="25"/>
    </row>
    <row r="537" ht="14.2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  <c r="AC537" s="25"/>
    </row>
    <row r="538" ht="14.2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  <c r="AC538" s="25"/>
    </row>
    <row r="539" ht="14.2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  <c r="AC539" s="25"/>
    </row>
    <row r="540" ht="14.2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  <c r="AC540" s="25"/>
    </row>
    <row r="541" ht="14.2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  <c r="AC541" s="25"/>
    </row>
    <row r="542" ht="14.2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  <c r="AC542" s="25"/>
    </row>
    <row r="543" ht="14.2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  <c r="AC543" s="25"/>
    </row>
    <row r="544" ht="14.2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  <c r="AC544" s="25"/>
    </row>
    <row r="545" ht="14.2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  <c r="AC545" s="25"/>
    </row>
    <row r="546" ht="14.2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  <c r="AC546" s="25"/>
    </row>
    <row r="547" ht="14.2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  <c r="AC547" s="25"/>
    </row>
    <row r="548" ht="14.2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  <c r="AC548" s="25"/>
    </row>
    <row r="549" ht="14.2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  <c r="AC549" s="25"/>
    </row>
    <row r="550" ht="14.2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  <c r="AC550" s="25"/>
    </row>
    <row r="551" ht="14.2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  <c r="AC551" s="25"/>
    </row>
    <row r="552" ht="14.2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  <c r="AC552" s="25"/>
    </row>
    <row r="553" ht="14.2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  <c r="AC553" s="25"/>
    </row>
    <row r="554" ht="14.2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  <c r="AC554" s="25"/>
    </row>
    <row r="555" ht="14.2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  <c r="AC555" s="25"/>
    </row>
    <row r="556" ht="14.2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  <c r="AC556" s="25"/>
    </row>
    <row r="557" ht="14.2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  <c r="AC557" s="25"/>
    </row>
    <row r="558" ht="14.2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  <c r="AC558" s="25"/>
    </row>
    <row r="559" ht="14.2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  <c r="AC559" s="25"/>
    </row>
    <row r="560" ht="14.2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  <c r="AC560" s="25"/>
    </row>
    <row r="561" ht="14.2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  <c r="AC561" s="25"/>
    </row>
    <row r="562" ht="14.2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  <c r="AC562" s="25"/>
    </row>
    <row r="563" ht="14.2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  <c r="AC563" s="25"/>
    </row>
    <row r="564" ht="14.2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  <c r="AC564" s="25"/>
    </row>
    <row r="565" ht="14.2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  <c r="AC565" s="25"/>
    </row>
    <row r="566" ht="14.2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  <c r="AC566" s="25"/>
    </row>
    <row r="567" ht="14.2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  <c r="AC567" s="25"/>
    </row>
    <row r="568" ht="14.2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  <c r="AC568" s="25"/>
    </row>
    <row r="569" ht="14.2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  <c r="AC569" s="25"/>
    </row>
    <row r="570" ht="14.2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  <c r="AC570" s="25"/>
    </row>
    <row r="571" ht="14.2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  <c r="AC571" s="25"/>
    </row>
    <row r="572" ht="14.2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  <c r="AC572" s="25"/>
    </row>
    <row r="573" ht="14.2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  <c r="AC573" s="25"/>
    </row>
    <row r="574" ht="14.2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  <c r="AC574" s="25"/>
    </row>
    <row r="575" ht="14.2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  <c r="AC575" s="25"/>
    </row>
    <row r="576" ht="14.2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  <c r="AC576" s="25"/>
    </row>
    <row r="577" ht="14.2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  <c r="AC577" s="25"/>
    </row>
    <row r="578" ht="14.2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  <c r="AC578" s="25"/>
    </row>
    <row r="579" ht="14.2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  <c r="AC579" s="25"/>
    </row>
    <row r="580" ht="14.2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  <c r="AC580" s="25"/>
    </row>
    <row r="581" ht="14.2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  <c r="AC581" s="25"/>
    </row>
    <row r="582" ht="14.2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  <c r="AC582" s="25"/>
    </row>
    <row r="583" ht="14.2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  <c r="AC583" s="25"/>
    </row>
    <row r="584" ht="14.2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  <c r="AC584" s="25"/>
    </row>
    <row r="585" ht="14.2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  <c r="AC585" s="25"/>
    </row>
    <row r="586" ht="14.2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  <c r="AC586" s="25"/>
    </row>
    <row r="587" ht="14.2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  <c r="AC587" s="25"/>
    </row>
    <row r="588" ht="14.2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  <c r="AC588" s="25"/>
    </row>
    <row r="589" ht="14.2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  <c r="AC589" s="25"/>
    </row>
    <row r="590" ht="14.2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  <c r="AC590" s="25"/>
    </row>
    <row r="591" ht="14.2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  <c r="AC591" s="25"/>
    </row>
    <row r="592" ht="14.2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  <c r="AC592" s="25"/>
    </row>
    <row r="593" ht="14.2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  <c r="AC593" s="25"/>
    </row>
    <row r="594" ht="14.2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  <c r="AC594" s="25"/>
    </row>
    <row r="595" ht="14.2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  <c r="AC595" s="25"/>
    </row>
    <row r="596" ht="14.2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  <c r="AC596" s="25"/>
    </row>
    <row r="597" ht="14.2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  <c r="AC597" s="25"/>
    </row>
    <row r="598" ht="14.2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  <c r="AC598" s="25"/>
    </row>
    <row r="599" ht="14.2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  <c r="AC599" s="25"/>
    </row>
    <row r="600" ht="14.2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  <c r="AC600" s="25"/>
    </row>
    <row r="601" ht="14.2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  <c r="AC601" s="25"/>
    </row>
    <row r="602" ht="14.2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  <c r="AC602" s="25"/>
    </row>
    <row r="603" ht="14.2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  <c r="AC603" s="25"/>
    </row>
    <row r="604" ht="14.2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  <c r="AC604" s="25"/>
    </row>
    <row r="605" ht="14.2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  <c r="AC605" s="25"/>
    </row>
    <row r="606" ht="14.2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  <c r="AC606" s="25"/>
    </row>
    <row r="607" ht="14.2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  <c r="AC607" s="25"/>
    </row>
    <row r="608" ht="14.2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  <c r="AC608" s="25"/>
    </row>
    <row r="609" ht="14.2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  <c r="AC609" s="25"/>
    </row>
    <row r="610" ht="14.2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  <c r="AC610" s="25"/>
    </row>
    <row r="611" ht="14.2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  <c r="AC611" s="25"/>
    </row>
    <row r="612" ht="14.2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  <c r="AC612" s="25"/>
    </row>
    <row r="613" ht="14.2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  <c r="AC613" s="25"/>
    </row>
    <row r="614" ht="14.2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  <c r="AC614" s="25"/>
    </row>
    <row r="615" ht="14.2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  <c r="AC615" s="25"/>
    </row>
    <row r="616" ht="14.2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  <c r="AC616" s="25"/>
    </row>
    <row r="617" ht="14.2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  <c r="AC617" s="25"/>
    </row>
    <row r="618" ht="14.2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  <c r="AC618" s="25"/>
    </row>
    <row r="619" ht="14.2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  <c r="AC619" s="25"/>
    </row>
    <row r="620" ht="14.2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  <c r="AC620" s="25"/>
    </row>
    <row r="621" ht="14.2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  <c r="AC621" s="25"/>
    </row>
    <row r="622" ht="14.2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  <c r="AC622" s="25"/>
    </row>
    <row r="623" ht="14.2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  <c r="AC623" s="25"/>
    </row>
    <row r="624" ht="14.2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  <c r="AC624" s="25"/>
    </row>
    <row r="625" ht="14.2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  <c r="AC625" s="25"/>
    </row>
    <row r="626" ht="14.2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  <c r="AC626" s="25"/>
    </row>
    <row r="627" ht="14.2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  <c r="AC627" s="25"/>
    </row>
    <row r="628" ht="14.2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  <c r="AC628" s="25"/>
    </row>
    <row r="629" ht="14.2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  <c r="AC629" s="25"/>
    </row>
    <row r="630" ht="14.2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  <c r="AC630" s="25"/>
    </row>
    <row r="631" ht="14.2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  <c r="AC631" s="25"/>
    </row>
    <row r="632" ht="14.2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  <c r="AC632" s="25"/>
    </row>
    <row r="633" ht="14.2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  <c r="AC633" s="25"/>
    </row>
    <row r="634" ht="14.2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  <c r="AC634" s="25"/>
    </row>
    <row r="635" ht="14.2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  <c r="AC635" s="25"/>
    </row>
    <row r="636" ht="14.2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  <c r="AC636" s="25"/>
    </row>
    <row r="637" ht="14.2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  <c r="AC637" s="25"/>
    </row>
    <row r="638" ht="14.2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  <c r="AC638" s="25"/>
    </row>
    <row r="639" ht="14.2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  <c r="AC639" s="25"/>
    </row>
    <row r="640" ht="14.2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  <c r="AC640" s="25"/>
    </row>
    <row r="641" ht="14.2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  <c r="AC641" s="25"/>
    </row>
    <row r="642" ht="14.2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  <c r="AC642" s="25"/>
    </row>
    <row r="643" ht="14.2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  <c r="AC643" s="25"/>
    </row>
    <row r="644" ht="14.2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  <c r="AC644" s="25"/>
    </row>
    <row r="645" ht="14.2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  <c r="AC645" s="25"/>
    </row>
    <row r="646" ht="14.2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  <c r="AC646" s="25"/>
    </row>
    <row r="647" ht="14.2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  <c r="AC647" s="25"/>
    </row>
    <row r="648" ht="14.2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  <c r="AC648" s="25"/>
    </row>
    <row r="649" ht="14.2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  <c r="AC649" s="25"/>
    </row>
    <row r="650" ht="14.2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  <c r="AC650" s="25"/>
    </row>
    <row r="651" ht="14.2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  <c r="AC651" s="25"/>
    </row>
    <row r="652" ht="14.2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  <c r="AC652" s="25"/>
    </row>
    <row r="653" ht="14.2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  <c r="AC653" s="25"/>
    </row>
    <row r="654" ht="14.2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  <c r="AC654" s="25"/>
    </row>
    <row r="655" ht="14.2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  <c r="AC655" s="25"/>
    </row>
    <row r="656" ht="14.2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  <c r="AC656" s="25"/>
    </row>
    <row r="657" ht="14.2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  <c r="AC657" s="25"/>
    </row>
    <row r="658" ht="14.2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  <c r="AC658" s="25"/>
    </row>
    <row r="659" ht="14.2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  <c r="AC659" s="25"/>
    </row>
    <row r="660" ht="14.2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  <c r="AC660" s="25"/>
    </row>
    <row r="661" ht="14.2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  <c r="AC661" s="25"/>
    </row>
    <row r="662" ht="14.2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  <c r="AC662" s="25"/>
    </row>
    <row r="663" ht="14.2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  <c r="AC663" s="25"/>
    </row>
    <row r="664" ht="14.2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  <c r="AC664" s="25"/>
    </row>
    <row r="665" ht="14.2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  <c r="AC665" s="25"/>
    </row>
    <row r="666" ht="14.2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  <c r="AC666" s="25"/>
    </row>
    <row r="667" ht="14.2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  <c r="AC667" s="25"/>
    </row>
    <row r="668" ht="14.2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  <c r="AC668" s="25"/>
    </row>
    <row r="669" ht="14.2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  <c r="AC669" s="25"/>
    </row>
    <row r="670" ht="14.2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  <c r="AC670" s="25"/>
    </row>
    <row r="671" ht="14.2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  <c r="AC671" s="25"/>
    </row>
    <row r="672" ht="14.2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  <c r="AC672" s="25"/>
    </row>
    <row r="673" ht="14.2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  <c r="AC673" s="25"/>
    </row>
    <row r="674" ht="14.2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  <c r="AC674" s="25"/>
    </row>
    <row r="675" ht="14.2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  <c r="AC675" s="25"/>
    </row>
    <row r="676" ht="14.2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  <c r="AC676" s="25"/>
    </row>
    <row r="677" ht="14.2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  <c r="AC677" s="25"/>
    </row>
    <row r="678" ht="14.2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  <c r="AC678" s="25"/>
    </row>
    <row r="679" ht="14.2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  <c r="AC679" s="25"/>
    </row>
    <row r="680" ht="14.2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  <c r="AC680" s="25"/>
    </row>
    <row r="681" ht="14.2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  <c r="AC681" s="25"/>
    </row>
    <row r="682" ht="14.2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  <c r="AC682" s="25"/>
    </row>
    <row r="683" ht="14.2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  <c r="AC683" s="25"/>
    </row>
    <row r="684" ht="14.2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  <c r="AC684" s="25"/>
    </row>
    <row r="685" ht="14.2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  <c r="AC685" s="25"/>
    </row>
    <row r="686" ht="14.2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  <c r="AC686" s="25"/>
    </row>
    <row r="687" ht="14.2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  <c r="AC687" s="25"/>
    </row>
    <row r="688" ht="14.2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  <c r="AC688" s="25"/>
    </row>
    <row r="689" ht="14.2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  <c r="AC689" s="25"/>
    </row>
    <row r="690" ht="14.2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  <c r="AC690" s="25"/>
    </row>
    <row r="691" ht="14.2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  <c r="AC691" s="25"/>
    </row>
    <row r="692" ht="14.2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  <c r="AC692" s="25"/>
    </row>
    <row r="693" ht="14.2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  <c r="AC693" s="25"/>
    </row>
    <row r="694" ht="14.2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  <c r="AC694" s="25"/>
    </row>
    <row r="695" ht="14.2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  <c r="AC695" s="25"/>
    </row>
    <row r="696" ht="14.2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  <c r="AC696" s="25"/>
    </row>
    <row r="697" ht="14.2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  <c r="AC697" s="25"/>
    </row>
    <row r="698" ht="14.2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</row>
    <row r="699" ht="14.2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  <c r="AC699" s="25"/>
    </row>
    <row r="700" ht="14.2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  <c r="AC700" s="25"/>
    </row>
    <row r="701" ht="14.2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  <c r="AC701" s="25"/>
    </row>
    <row r="702" ht="14.2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  <c r="AC702" s="25"/>
    </row>
    <row r="703" ht="14.2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  <c r="AC703" s="25"/>
    </row>
    <row r="704" ht="14.2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  <c r="AC704" s="25"/>
    </row>
    <row r="705" ht="14.2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  <c r="AC705" s="25"/>
    </row>
    <row r="706" ht="14.2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  <c r="AC706" s="25"/>
    </row>
    <row r="707" ht="14.2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  <c r="AC707" s="25"/>
    </row>
    <row r="708" ht="14.2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  <c r="AC708" s="25"/>
    </row>
    <row r="709" ht="14.2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</row>
    <row r="710" ht="14.2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  <c r="AC710" s="25"/>
    </row>
    <row r="711" ht="14.2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  <c r="AC711" s="25"/>
    </row>
    <row r="712" ht="14.2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  <c r="AC712" s="25"/>
    </row>
    <row r="713" ht="14.2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  <c r="AC713" s="25"/>
    </row>
    <row r="714" ht="14.2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  <c r="AC714" s="25"/>
    </row>
    <row r="715" ht="14.2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  <c r="AC715" s="25"/>
    </row>
    <row r="716" ht="14.2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  <c r="AC716" s="25"/>
    </row>
    <row r="717" ht="14.2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  <c r="AC717" s="25"/>
    </row>
    <row r="718" ht="14.2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  <c r="AC718" s="25"/>
    </row>
    <row r="719" ht="14.2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  <c r="AC719" s="25"/>
    </row>
    <row r="720" ht="14.2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  <c r="AC720" s="25"/>
    </row>
    <row r="721" ht="14.2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  <c r="AC721" s="25"/>
    </row>
    <row r="722" ht="14.2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  <c r="AC722" s="25"/>
    </row>
    <row r="723" ht="14.2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  <c r="AC723" s="25"/>
    </row>
    <row r="724" ht="14.2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  <c r="AC724" s="25"/>
    </row>
    <row r="725" ht="14.2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  <c r="AC725" s="25"/>
    </row>
    <row r="726" ht="14.2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  <c r="AC726" s="25"/>
    </row>
    <row r="727" ht="14.2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  <c r="AC727" s="25"/>
    </row>
    <row r="728" ht="14.2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  <c r="AC728" s="25"/>
    </row>
    <row r="729" ht="14.2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  <c r="AC729" s="25"/>
    </row>
    <row r="730" ht="14.2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  <c r="AC730" s="25"/>
    </row>
    <row r="731" ht="14.2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  <c r="AC731" s="25"/>
    </row>
    <row r="732" ht="14.2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  <c r="AC732" s="25"/>
    </row>
    <row r="733" ht="14.2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  <c r="AC733" s="25"/>
    </row>
    <row r="734" ht="14.2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  <c r="AC734" s="25"/>
    </row>
    <row r="735" ht="14.2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  <c r="AC735" s="25"/>
    </row>
    <row r="736" ht="14.2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  <c r="AC736" s="25"/>
    </row>
    <row r="737" ht="14.2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  <c r="AC737" s="25"/>
    </row>
    <row r="738" ht="14.2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  <c r="AC738" s="25"/>
    </row>
    <row r="739" ht="14.2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  <c r="AC739" s="25"/>
    </row>
    <row r="740" ht="14.2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  <c r="AC740" s="25"/>
    </row>
    <row r="741" ht="14.2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  <c r="AC741" s="25"/>
    </row>
    <row r="742" ht="14.2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  <c r="AC742" s="25"/>
    </row>
    <row r="743" ht="14.2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  <c r="AC743" s="25"/>
    </row>
    <row r="744" ht="14.2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  <c r="AC744" s="25"/>
    </row>
    <row r="745" ht="14.2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  <c r="AC745" s="25"/>
    </row>
    <row r="746" ht="14.2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  <c r="AC746" s="25"/>
    </row>
    <row r="747" ht="14.2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  <c r="AC747" s="25"/>
    </row>
    <row r="748" ht="14.2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  <c r="AC748" s="25"/>
    </row>
    <row r="749" ht="14.2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  <c r="AC749" s="25"/>
    </row>
    <row r="750" ht="14.2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  <c r="AC750" s="25"/>
    </row>
    <row r="751" ht="14.2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  <c r="AC751" s="25"/>
    </row>
    <row r="752" ht="14.2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  <c r="AC752" s="25"/>
    </row>
    <row r="753" ht="14.2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  <c r="AC753" s="25"/>
    </row>
    <row r="754" ht="14.2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  <c r="AC754" s="25"/>
    </row>
    <row r="755" ht="14.2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  <c r="AC755" s="25"/>
    </row>
    <row r="756" ht="14.2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  <c r="AC756" s="25"/>
    </row>
    <row r="757" ht="14.2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  <c r="AC757" s="25"/>
    </row>
    <row r="758" ht="14.2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  <c r="AC758" s="25"/>
    </row>
    <row r="759" ht="14.2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  <c r="AC759" s="25"/>
    </row>
    <row r="760" ht="14.2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  <c r="AC760" s="25"/>
    </row>
    <row r="761" ht="14.2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  <c r="AC761" s="25"/>
    </row>
    <row r="762" ht="14.2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  <c r="AC762" s="25"/>
    </row>
    <row r="763" ht="14.2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  <c r="AC763" s="25"/>
    </row>
    <row r="764" ht="14.2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  <c r="AC764" s="25"/>
    </row>
    <row r="765" ht="14.2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  <c r="AC765" s="25"/>
    </row>
    <row r="766" ht="14.2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  <c r="AC766" s="25"/>
    </row>
    <row r="767" ht="14.2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  <c r="AC767" s="25"/>
    </row>
    <row r="768" ht="14.2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  <c r="AC768" s="25"/>
    </row>
    <row r="769" ht="14.2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  <c r="AC769" s="25"/>
    </row>
    <row r="770" ht="14.2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  <c r="AC770" s="25"/>
    </row>
    <row r="771" ht="14.2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  <c r="AC771" s="25"/>
    </row>
    <row r="772" ht="14.2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  <c r="AC772" s="25"/>
    </row>
    <row r="773" ht="14.2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  <c r="AC773" s="25"/>
    </row>
    <row r="774" ht="14.2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  <c r="AC774" s="25"/>
    </row>
    <row r="775" ht="14.2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  <c r="AC775" s="25"/>
    </row>
    <row r="776" ht="14.2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  <c r="AC776" s="25"/>
    </row>
    <row r="777" ht="14.2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  <c r="AC777" s="25"/>
    </row>
    <row r="778" ht="14.2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  <c r="AC778" s="25"/>
    </row>
    <row r="779" ht="14.2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  <c r="AC779" s="25"/>
    </row>
    <row r="780" ht="14.2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  <c r="AC780" s="25"/>
    </row>
    <row r="781" ht="14.2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  <c r="AC781" s="25"/>
    </row>
    <row r="782" ht="14.2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  <c r="AC782" s="25"/>
    </row>
    <row r="783" ht="14.2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  <c r="AC783" s="25"/>
    </row>
    <row r="784" ht="14.2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  <c r="AC784" s="25"/>
    </row>
    <row r="785" ht="14.2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  <c r="AC785" s="25"/>
    </row>
    <row r="786" ht="14.2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  <c r="AC786" s="25"/>
    </row>
    <row r="787" ht="14.2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  <c r="AC787" s="25"/>
    </row>
    <row r="788" ht="14.2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  <c r="AC788" s="25"/>
    </row>
    <row r="789" ht="14.2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  <c r="AC789" s="25"/>
    </row>
    <row r="790" ht="14.2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  <c r="AC790" s="25"/>
    </row>
    <row r="791" ht="14.2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  <c r="AC791" s="25"/>
    </row>
    <row r="792" ht="14.2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  <c r="AC792" s="25"/>
    </row>
    <row r="793" ht="14.2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  <c r="AC793" s="25"/>
    </row>
    <row r="794" ht="14.2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  <c r="AC794" s="25"/>
    </row>
    <row r="795" ht="14.2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  <c r="AC795" s="25"/>
    </row>
    <row r="796" ht="14.2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  <c r="AC796" s="25"/>
    </row>
    <row r="797" ht="14.2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  <c r="AC797" s="25"/>
    </row>
    <row r="798" ht="14.2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  <c r="AC798" s="25"/>
    </row>
    <row r="799" ht="14.2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  <c r="AC799" s="25"/>
    </row>
    <row r="800" ht="14.2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  <c r="AC800" s="25"/>
    </row>
    <row r="801" ht="14.2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  <c r="AC801" s="25"/>
    </row>
    <row r="802" ht="14.2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  <c r="AC802" s="25"/>
    </row>
    <row r="803" ht="14.2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  <c r="AC803" s="25"/>
    </row>
    <row r="804" ht="14.2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  <c r="AC804" s="25"/>
    </row>
    <row r="805" ht="14.2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  <c r="AC805" s="25"/>
    </row>
    <row r="806" ht="14.2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  <c r="AC806" s="25"/>
    </row>
    <row r="807" ht="14.2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  <c r="AC807" s="25"/>
    </row>
    <row r="808" ht="14.2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  <c r="AC808" s="25"/>
    </row>
    <row r="809" ht="14.2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  <c r="AC809" s="25"/>
    </row>
    <row r="810" ht="14.2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  <c r="AC810" s="25"/>
    </row>
    <row r="811" ht="14.2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  <c r="AC811" s="25"/>
    </row>
    <row r="812" ht="14.2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  <c r="AC812" s="25"/>
    </row>
    <row r="813" ht="14.2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  <c r="AC813" s="25"/>
    </row>
    <row r="814" ht="14.2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  <c r="AC814" s="25"/>
    </row>
    <row r="815" ht="14.2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  <c r="AC815" s="25"/>
    </row>
    <row r="816" ht="14.2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  <c r="AC816" s="25"/>
    </row>
    <row r="817" ht="14.2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  <c r="AC817" s="25"/>
    </row>
    <row r="818" ht="14.2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  <c r="AC818" s="25"/>
    </row>
    <row r="819" ht="14.2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  <c r="AC819" s="25"/>
    </row>
    <row r="820" ht="14.2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  <c r="AC820" s="25"/>
    </row>
    <row r="821" ht="14.2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  <c r="AC821" s="25"/>
    </row>
    <row r="822" ht="14.2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  <c r="AC822" s="25"/>
    </row>
    <row r="823" ht="14.2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  <c r="AC823" s="25"/>
    </row>
    <row r="824" ht="14.2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  <c r="AC824" s="25"/>
    </row>
    <row r="825" ht="14.2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  <c r="AC825" s="25"/>
    </row>
    <row r="826" ht="14.2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  <c r="AC826" s="25"/>
    </row>
    <row r="827" ht="14.2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  <c r="AC827" s="25"/>
    </row>
    <row r="828" ht="14.2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  <c r="AC828" s="25"/>
    </row>
    <row r="829" ht="14.2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  <c r="AC829" s="25"/>
    </row>
    <row r="830" ht="14.2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  <c r="AC830" s="25"/>
    </row>
    <row r="831" ht="14.2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  <c r="AC831" s="25"/>
    </row>
    <row r="832" ht="14.2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  <c r="AC832" s="25"/>
    </row>
    <row r="833" ht="14.2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  <c r="AC833" s="25"/>
    </row>
    <row r="834" ht="14.2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  <c r="AC834" s="25"/>
    </row>
    <row r="835" ht="14.2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  <c r="AC835" s="25"/>
    </row>
    <row r="836" ht="14.2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  <c r="AC836" s="25"/>
    </row>
    <row r="837" ht="14.2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  <c r="AC837" s="25"/>
    </row>
    <row r="838" ht="14.2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  <c r="AC838" s="25"/>
    </row>
    <row r="839" ht="14.2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  <c r="AC839" s="25"/>
    </row>
    <row r="840" ht="14.2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  <c r="AC840" s="25"/>
    </row>
    <row r="841" ht="14.2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  <c r="AC841" s="25"/>
    </row>
    <row r="842" ht="14.2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  <c r="AC842" s="25"/>
    </row>
    <row r="843" ht="14.2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  <c r="AC843" s="25"/>
    </row>
    <row r="844" ht="14.2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  <c r="AC844" s="25"/>
    </row>
    <row r="845" ht="14.2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  <c r="AC845" s="25"/>
    </row>
    <row r="846" ht="14.2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  <c r="AC846" s="25"/>
    </row>
    <row r="847" ht="14.2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  <c r="AC847" s="25"/>
    </row>
    <row r="848" ht="14.2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  <c r="AC848" s="25"/>
    </row>
    <row r="849" ht="14.2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  <c r="AC849" s="25"/>
    </row>
    <row r="850" ht="14.2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  <c r="AC850" s="25"/>
    </row>
    <row r="851" ht="14.2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  <c r="AC851" s="25"/>
    </row>
    <row r="852" ht="14.2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  <c r="AC852" s="25"/>
    </row>
    <row r="853" ht="14.2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  <c r="AC853" s="25"/>
    </row>
    <row r="854" ht="14.2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  <c r="AC854" s="25"/>
    </row>
    <row r="855" ht="14.2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  <c r="AC855" s="25"/>
    </row>
    <row r="856" ht="14.2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  <c r="AC856" s="25"/>
    </row>
    <row r="857" ht="14.2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  <c r="AC857" s="25"/>
    </row>
    <row r="858" ht="14.2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  <c r="AC858" s="25"/>
    </row>
    <row r="859" ht="14.2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  <c r="AC859" s="25"/>
    </row>
    <row r="860" ht="14.2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  <c r="AC860" s="25"/>
    </row>
    <row r="861" ht="14.2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  <c r="AC861" s="25"/>
    </row>
    <row r="862" ht="14.2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  <c r="AC862" s="25"/>
    </row>
    <row r="863" ht="14.2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  <c r="AC863" s="25"/>
    </row>
    <row r="864" ht="14.2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  <c r="AC864" s="25"/>
    </row>
    <row r="865" ht="14.2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  <c r="AC865" s="25"/>
    </row>
    <row r="866" ht="14.2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  <c r="AC866" s="25"/>
    </row>
    <row r="867" ht="14.2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  <c r="AC867" s="25"/>
    </row>
    <row r="868" ht="14.2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  <c r="AC868" s="25"/>
    </row>
    <row r="869" ht="14.2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  <c r="AC869" s="25"/>
    </row>
    <row r="870" ht="14.2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  <c r="AC870" s="25"/>
    </row>
    <row r="871" ht="14.2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  <c r="AC871" s="25"/>
    </row>
    <row r="872" ht="14.2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  <c r="AC872" s="25"/>
    </row>
    <row r="873" ht="14.2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  <c r="AC873" s="25"/>
    </row>
    <row r="874" ht="14.2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  <c r="AC874" s="25"/>
    </row>
    <row r="875" ht="14.2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  <c r="AC875" s="25"/>
    </row>
    <row r="876" ht="14.2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  <c r="AC876" s="25"/>
    </row>
    <row r="877" ht="14.2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  <c r="AC877" s="25"/>
    </row>
    <row r="878" ht="14.2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  <c r="AC878" s="25"/>
    </row>
    <row r="879" ht="14.2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  <c r="AC879" s="25"/>
    </row>
    <row r="880" ht="14.2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  <c r="AC880" s="25"/>
    </row>
    <row r="881" ht="14.2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  <c r="AC881" s="25"/>
    </row>
    <row r="882" ht="14.2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  <c r="AC882" s="25"/>
    </row>
    <row r="883" ht="14.2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  <c r="AC883" s="25"/>
    </row>
    <row r="884" ht="14.2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  <c r="AC884" s="25"/>
    </row>
    <row r="885" ht="14.2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  <c r="AC885" s="25"/>
    </row>
    <row r="886" ht="14.2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  <c r="AC886" s="25"/>
    </row>
    <row r="887" ht="14.2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  <c r="AC887" s="25"/>
    </row>
    <row r="888" ht="14.2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  <c r="AC888" s="25"/>
    </row>
    <row r="889" ht="14.2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  <c r="AC889" s="25"/>
    </row>
    <row r="890" ht="14.2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  <c r="AC890" s="25"/>
    </row>
    <row r="891" ht="14.2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  <c r="AC891" s="25"/>
    </row>
    <row r="892" ht="14.2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  <c r="AC892" s="25"/>
    </row>
    <row r="893" ht="14.2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  <c r="AC893" s="25"/>
    </row>
    <row r="894" ht="14.2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  <c r="AC894" s="25"/>
    </row>
    <row r="895" ht="14.2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  <c r="AC895" s="25"/>
    </row>
    <row r="896" ht="14.2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  <c r="AC896" s="25"/>
    </row>
    <row r="897" ht="14.2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  <c r="AC897" s="25"/>
    </row>
    <row r="898" ht="14.2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  <c r="AC898" s="25"/>
    </row>
    <row r="899" ht="14.2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  <c r="AC899" s="25"/>
    </row>
    <row r="900" ht="14.2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  <c r="AC900" s="25"/>
    </row>
    <row r="901" ht="14.2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  <c r="AC901" s="25"/>
    </row>
    <row r="902" ht="14.2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  <c r="AC902" s="25"/>
    </row>
    <row r="903" ht="14.2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  <c r="AC903" s="25"/>
    </row>
    <row r="904" ht="14.2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  <c r="AC904" s="25"/>
    </row>
    <row r="905" ht="14.2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  <c r="AC905" s="25"/>
    </row>
    <row r="906" ht="14.2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  <c r="AC906" s="25"/>
    </row>
    <row r="907" ht="14.2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  <c r="AC907" s="25"/>
    </row>
    <row r="908" ht="14.2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  <c r="AC908" s="25"/>
    </row>
    <row r="909" ht="14.2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  <c r="AC909" s="25"/>
    </row>
    <row r="910" ht="14.2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  <c r="AC910" s="25"/>
    </row>
    <row r="911" ht="14.2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  <c r="AC911" s="25"/>
    </row>
    <row r="912" ht="14.2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  <c r="AC912" s="25"/>
    </row>
    <row r="913" ht="14.2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  <c r="AC913" s="25"/>
    </row>
    <row r="914" ht="14.2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  <c r="AC914" s="25"/>
    </row>
    <row r="915" ht="14.2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  <c r="AC915" s="25"/>
    </row>
    <row r="916" ht="14.2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  <c r="AC916" s="25"/>
    </row>
    <row r="917" ht="14.2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  <c r="AC917" s="25"/>
    </row>
    <row r="918" ht="14.2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  <c r="AC918" s="25"/>
    </row>
    <row r="919" ht="14.2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  <c r="AC919" s="25"/>
    </row>
    <row r="920" ht="14.2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  <c r="AC920" s="25"/>
    </row>
    <row r="921" ht="14.2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  <c r="AC921" s="25"/>
    </row>
    <row r="922" ht="14.2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  <c r="AC922" s="25"/>
    </row>
    <row r="923" ht="14.2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  <c r="AC923" s="25"/>
    </row>
    <row r="924" ht="14.2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  <c r="AC924" s="25"/>
    </row>
    <row r="925" ht="14.2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  <c r="AC925" s="25"/>
    </row>
    <row r="926" ht="14.2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  <c r="AC926" s="25"/>
    </row>
    <row r="927" ht="14.2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  <c r="AC927" s="25"/>
    </row>
    <row r="928" ht="14.2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  <c r="AC928" s="25"/>
    </row>
    <row r="929" ht="14.2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  <c r="AC929" s="25"/>
    </row>
    <row r="930" ht="14.2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  <c r="AC930" s="25"/>
    </row>
    <row r="931" ht="14.2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  <c r="AC931" s="25"/>
    </row>
    <row r="932" ht="14.2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  <c r="AC932" s="25"/>
    </row>
    <row r="933" ht="14.2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  <c r="AC933" s="25"/>
    </row>
    <row r="934" ht="14.2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  <c r="AC934" s="25"/>
    </row>
    <row r="935" ht="14.2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  <c r="AC935" s="25"/>
    </row>
    <row r="936" ht="14.2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  <c r="AC936" s="25"/>
    </row>
    <row r="937" ht="14.2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  <c r="AC937" s="25"/>
    </row>
    <row r="938" ht="14.2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  <c r="AC938" s="25"/>
    </row>
    <row r="939" ht="14.2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  <c r="AC939" s="25"/>
    </row>
    <row r="940" ht="14.2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  <c r="AC940" s="25"/>
    </row>
    <row r="941" ht="14.2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  <c r="AC941" s="25"/>
    </row>
    <row r="942" ht="14.2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  <c r="AC942" s="25"/>
    </row>
    <row r="943" ht="14.2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  <c r="AC943" s="25"/>
    </row>
    <row r="944" ht="14.2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  <c r="AC944" s="25"/>
    </row>
    <row r="945" ht="14.2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  <c r="AC945" s="25"/>
    </row>
    <row r="946" ht="14.2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  <c r="AC946" s="25"/>
    </row>
    <row r="947" ht="14.2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  <c r="AC947" s="25"/>
    </row>
    <row r="948" ht="14.2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  <c r="AC948" s="25"/>
    </row>
    <row r="949" ht="14.2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  <c r="AC949" s="25"/>
    </row>
    <row r="950" ht="14.2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  <c r="AC950" s="25"/>
    </row>
    <row r="951" ht="14.2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  <c r="AC951" s="25"/>
    </row>
    <row r="952" ht="14.2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  <c r="AC952" s="25"/>
    </row>
    <row r="953" ht="14.2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  <c r="AC953" s="25"/>
    </row>
    <row r="954" ht="14.2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  <c r="AC954" s="25"/>
    </row>
    <row r="955" ht="14.2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  <c r="AC955" s="25"/>
    </row>
    <row r="956" ht="14.2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  <c r="AC956" s="25"/>
    </row>
    <row r="957" ht="14.2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  <c r="AC957" s="25"/>
    </row>
    <row r="958" ht="14.2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  <c r="AC958" s="25"/>
    </row>
    <row r="959" ht="14.2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  <c r="AC959" s="25"/>
    </row>
    <row r="960" ht="14.2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  <c r="AC960" s="25"/>
    </row>
    <row r="961" ht="14.2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  <c r="AC961" s="25"/>
    </row>
    <row r="962" ht="14.2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  <c r="AC962" s="25"/>
    </row>
    <row r="963" ht="14.2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  <c r="AC963" s="25"/>
    </row>
    <row r="964" ht="14.2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  <c r="AC964" s="25"/>
    </row>
    <row r="965" ht="14.2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  <c r="AC965" s="25"/>
    </row>
    <row r="966" ht="14.2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  <c r="AC966" s="25"/>
    </row>
    <row r="967" ht="14.2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  <c r="AC967" s="25"/>
    </row>
    <row r="968" ht="14.2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  <c r="AC968" s="25"/>
    </row>
    <row r="969" ht="14.2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  <c r="AC969" s="25"/>
    </row>
    <row r="970" ht="14.2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  <c r="AC970" s="25"/>
    </row>
    <row r="971" ht="14.2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  <c r="AC971" s="25"/>
    </row>
    <row r="972" ht="14.2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  <c r="AC972" s="25"/>
    </row>
    <row r="973" ht="14.2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  <c r="AC973" s="25"/>
    </row>
    <row r="974" ht="14.2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  <c r="AC974" s="25"/>
    </row>
    <row r="975" ht="14.2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  <c r="AC975" s="25"/>
    </row>
    <row r="976" ht="14.2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  <c r="AC976" s="25"/>
    </row>
    <row r="977" ht="14.2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  <c r="AC977" s="25"/>
    </row>
    <row r="978" ht="14.2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  <c r="AC978" s="25"/>
    </row>
    <row r="979" ht="14.2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  <c r="AC979" s="25"/>
    </row>
    <row r="980" ht="14.2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  <c r="AC980" s="25"/>
    </row>
    <row r="981" ht="14.25" customHeight="1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25"/>
      <c r="AA981" s="25"/>
      <c r="AB981" s="25"/>
      <c r="AC981" s="25"/>
    </row>
    <row r="982" ht="14.25" customHeight="1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25"/>
      <c r="AA982" s="25"/>
      <c r="AB982" s="25"/>
      <c r="AC982" s="25"/>
    </row>
    <row r="983" ht="14.25" customHeight="1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25"/>
      <c r="AA983" s="25"/>
      <c r="AB983" s="25"/>
      <c r="AC983" s="25"/>
    </row>
    <row r="984" ht="14.25" customHeight="1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25"/>
      <c r="AA984" s="25"/>
      <c r="AB984" s="25"/>
      <c r="AC984" s="25"/>
    </row>
    <row r="985" ht="14.25" customHeight="1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25"/>
      <c r="AA985" s="25"/>
      <c r="AB985" s="25"/>
      <c r="AC985" s="25"/>
    </row>
    <row r="986" ht="14.25" customHeight="1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25"/>
      <c r="AA986" s="25"/>
      <c r="AB986" s="25"/>
      <c r="AC986" s="25"/>
    </row>
    <row r="987" ht="14.25" customHeight="1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25"/>
      <c r="AA987" s="25"/>
      <c r="AB987" s="25"/>
      <c r="AC987" s="25"/>
    </row>
    <row r="988" ht="14.25" customHeight="1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25"/>
      <c r="AA988" s="25"/>
      <c r="AB988" s="25"/>
      <c r="AC988" s="25"/>
    </row>
    <row r="989" ht="14.25" customHeight="1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25"/>
      <c r="AA989" s="25"/>
      <c r="AB989" s="25"/>
      <c r="AC989" s="25"/>
    </row>
    <row r="990" ht="14.25" customHeight="1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25"/>
      <c r="AA990" s="25"/>
      <c r="AB990" s="25"/>
      <c r="AC990" s="25"/>
    </row>
    <row r="991" ht="14.25" customHeight="1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25"/>
      <c r="AA991" s="25"/>
      <c r="AB991" s="25"/>
      <c r="AC991" s="25"/>
    </row>
    <row r="992" ht="14.25" customHeight="1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25"/>
      <c r="AA992" s="25"/>
      <c r="AB992" s="25"/>
      <c r="AC992" s="25"/>
    </row>
    <row r="993" ht="14.25" customHeight="1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25"/>
      <c r="AA993" s="25"/>
      <c r="AB993" s="25"/>
      <c r="AC993" s="25"/>
    </row>
    <row r="994" ht="14.25" customHeight="1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25"/>
      <c r="AA994" s="25"/>
      <c r="AB994" s="25"/>
      <c r="AC994" s="25"/>
    </row>
    <row r="995" ht="14.25" customHeight="1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25"/>
      <c r="AA995" s="25"/>
      <c r="AB995" s="25"/>
      <c r="AC995" s="25"/>
    </row>
    <row r="996" ht="14.25" customHeight="1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25"/>
      <c r="AA996" s="25"/>
      <c r="AB996" s="25"/>
      <c r="AC996" s="25"/>
    </row>
    <row r="997" ht="14.25" customHeight="1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25"/>
      <c r="AA997" s="25"/>
      <c r="AB997" s="25"/>
      <c r="AC997" s="25"/>
    </row>
    <row r="998" ht="14.25" customHeight="1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25"/>
      <c r="AA998" s="25"/>
      <c r="AB998" s="25"/>
      <c r="AC998" s="25"/>
    </row>
    <row r="999" ht="14.25" customHeight="1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25"/>
      <c r="AA999" s="25"/>
      <c r="AB999" s="25"/>
      <c r="AC999" s="25"/>
    </row>
    <row r="1000" ht="14.25" customHeight="1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25"/>
      <c r="AA1000" s="25"/>
      <c r="AB1000" s="25"/>
      <c r="AC1000" s="25"/>
    </row>
  </sheetData>
  <mergeCells count="2">
    <mergeCell ref="A3:A5"/>
    <mergeCell ref="N3:N5"/>
  </mergeCells>
  <printOptions/>
  <pageMargins bottom="0.75" footer="0.0" header="0.0" left="0.7" right="0.7" top="0.75"/>
  <pageSetup orientation="landscape"/>
  <drawing r:id="rId1"/>
</worksheet>
</file>