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KappaReli" sheetId="2" r:id="rId5"/>
  </sheets>
  <definedNames/>
  <calcPr/>
</workbook>
</file>

<file path=xl/sharedStrings.xml><?xml version="1.0" encoding="utf-8"?>
<sst xmlns="http://schemas.openxmlformats.org/spreadsheetml/2006/main" count="106" uniqueCount="66">
  <si>
    <t>Proposition</t>
  </si>
  <si>
    <t>SG code</t>
  </si>
  <si>
    <t>Episode #</t>
  </si>
  <si>
    <t>Type</t>
  </si>
  <si>
    <t>Rationale/Notes</t>
  </si>
  <si>
    <t>Totals</t>
  </si>
  <si>
    <t>Total S only (NOT IN DATABASE)</t>
  </si>
  <si>
    <t>Total Ep-SC</t>
  </si>
  <si>
    <t>Number of episodes:</t>
  </si>
  <si>
    <t>Total all S</t>
  </si>
  <si>
    <t>Total Ep-SI</t>
  </si>
  <si>
    <t>Number of elements:</t>
  </si>
  <si>
    <t>Total S (before ep) *manually adjust range to the last proposition before episodes start)</t>
  </si>
  <si>
    <t>Total Ep-EC</t>
  </si>
  <si>
    <t>NSG percentage:</t>
  </si>
  <si>
    <t>Total S (within ep)</t>
  </si>
  <si>
    <t>Total Ep-EI</t>
  </si>
  <si>
    <t>IE</t>
  </si>
  <si>
    <t>Total Ep-EC-MB</t>
  </si>
  <si>
    <t>Number of episodic elements per episode</t>
  </si>
  <si>
    <t xml:space="preserve">A </t>
  </si>
  <si>
    <t>Total Ep-EC-MB,MS</t>
  </si>
  <si>
    <t>Number of S(in ep),IE,A,DC,MS/IE, MS/A, MS/DC</t>
  </si>
  <si>
    <t>DC</t>
  </si>
  <si>
    <t>Total Ep-EC-MB,MS,SS</t>
  </si>
  <si>
    <t>*manually enter Total MS and Total MS/S that occur within episodes (to calculate episodic elements per episode)</t>
  </si>
  <si>
    <t>C</t>
  </si>
  <si>
    <t>Total Ep-EC-MB,SS</t>
  </si>
  <si>
    <t>Total all MS</t>
  </si>
  <si>
    <t>Total Ep-EC-MS</t>
  </si>
  <si>
    <t>Total MS</t>
  </si>
  <si>
    <t>Total Ep-EC-MS,SS</t>
  </si>
  <si>
    <t>Total MS/S</t>
  </si>
  <si>
    <t>Total EC-SS</t>
  </si>
  <si>
    <t>Total MS/IE</t>
  </si>
  <si>
    <t>Total Ep-EI-MB</t>
  </si>
  <si>
    <t>Total MS/A</t>
  </si>
  <si>
    <t>Total Ep-EI-MB,MS</t>
  </si>
  <si>
    <t>Total MS/DC</t>
  </si>
  <si>
    <t>Total Ep-EI-MB,MS,SS</t>
  </si>
  <si>
    <t>Total MS/C</t>
  </si>
  <si>
    <t>Total Ep-EI-MB,SS</t>
  </si>
  <si>
    <t>Total NSG</t>
  </si>
  <si>
    <t>Total Ep-EI-MS</t>
  </si>
  <si>
    <t>Total Ep-EI-MS,SS</t>
  </si>
  <si>
    <t>Total EI-SS</t>
  </si>
  <si>
    <t xml:space="preserve">Episodic SG: </t>
  </si>
  <si>
    <t>MH</t>
  </si>
  <si>
    <t xml:space="preserve">Coded: </t>
  </si>
  <si>
    <t xml:space="preserve">Full SG: </t>
  </si>
  <si>
    <t>SJ</t>
  </si>
  <si>
    <t>A</t>
  </si>
  <si>
    <t>MS</t>
  </si>
  <si>
    <t>MS/IE</t>
  </si>
  <si>
    <t>MS/A</t>
  </si>
  <si>
    <t>MS/DC</t>
  </si>
  <si>
    <t>ABS</t>
  </si>
  <si>
    <t>SA</t>
  </si>
  <si>
    <t>S</t>
  </si>
  <si>
    <t>MS/S</t>
  </si>
  <si>
    <t>MS/C</t>
  </si>
  <si>
    <t>NSG</t>
  </si>
  <si>
    <t>point-to-point</t>
  </si>
  <si>
    <t>Po</t>
  </si>
  <si>
    <t>Pc</t>
  </si>
  <si>
    <t>Kappa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</si>
</sst>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3">
    <font>
      <sz val="12.0"/>
      <color theme="1"/>
      <name val="Calibri"/>
      <scheme val="minor"/>
    </font>
    <font>
      <b/>
      <sz val="16.0"/>
      <color theme="1"/>
      <name val="Calibri"/>
    </font>
    <font>
      <b/>
      <sz val="12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1F3864"/>
      <name val="Calibri"/>
    </font>
    <font>
      <sz val="12.0"/>
      <color rgb="FF1F3864"/>
      <name val="Calibri"/>
    </font>
    <font>
      <color theme="1"/>
      <name val="Calibri"/>
      <scheme val="minor"/>
    </font>
    <font>
      <sz val="12.0"/>
      <color rgb="FF999999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61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</fills>
  <borders count="10">
    <border/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4" fillId="0" fontId="3" numFmtId="0" xfId="0" applyAlignment="1" applyBorder="1" applyFont="1">
      <alignment horizontal="left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left" vertical="center"/>
    </xf>
    <xf borderId="0" fillId="0" fontId="2" numFmtId="0" xfId="0" applyFont="1"/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7" numFmtId="0" xfId="0" applyFont="1"/>
    <xf borderId="7" fillId="3" fontId="5" numFmtId="0" xfId="0" applyAlignment="1" applyBorder="1" applyFill="1" applyFont="1">
      <alignment horizontal="left" readingOrder="0" shrinkToFit="0" vertical="center" wrapText="1"/>
    </xf>
    <xf borderId="7" fillId="3" fontId="6" numFmtId="0" xfId="0" applyAlignment="1" applyBorder="1" applyFont="1">
      <alignment horizontal="center" vertical="center"/>
    </xf>
    <xf borderId="0" fillId="0" fontId="4" numFmtId="164" xfId="0" applyFont="1" applyNumberFormat="1"/>
    <xf borderId="4" fillId="0" fontId="8" numFmtId="0" xfId="0" applyAlignment="1" applyBorder="1" applyFont="1">
      <alignment horizontal="left" vertical="center"/>
    </xf>
    <xf borderId="7" fillId="4" fontId="2" numFmtId="0" xfId="0" applyBorder="1" applyFill="1" applyFont="1"/>
    <xf borderId="7" fillId="4" fontId="6" numFmtId="0" xfId="0" applyAlignment="1" applyBorder="1" applyFont="1">
      <alignment horizontal="center" vertical="center"/>
    </xf>
    <xf borderId="0" fillId="0" fontId="2" numFmtId="0" xfId="0" applyAlignment="1" applyFont="1">
      <alignment readingOrder="0" shrinkToFit="0" wrapText="1"/>
    </xf>
    <xf borderId="0" fillId="3" fontId="2" numFmtId="0" xfId="0" applyAlignment="1" applyFont="1">
      <alignment readingOrder="0" shrinkToFit="0" wrapText="1"/>
    </xf>
    <xf borderId="0" fillId="3" fontId="7" numFmtId="0" xfId="0" applyFont="1"/>
    <xf borderId="7" fillId="4" fontId="4" numFmtId="0" xfId="0" applyAlignment="1" applyBorder="1" applyFont="1">
      <alignment horizontal="center" vertical="center"/>
    </xf>
    <xf borderId="0" fillId="0" fontId="9" numFmtId="0" xfId="0" applyFont="1"/>
    <xf borderId="0" fillId="0" fontId="10" numFmtId="0" xfId="0" applyFont="1"/>
    <xf borderId="0" fillId="0" fontId="11" numFmtId="0" xfId="0" applyAlignment="1" applyFont="1">
      <alignment horizontal="center" vertical="center"/>
    </xf>
    <xf borderId="8" fillId="0" fontId="10" numFmtId="0" xfId="0" applyBorder="1" applyFont="1"/>
    <xf borderId="9" fillId="0" fontId="9" numFmtId="0" xfId="0" applyAlignment="1" applyBorder="1" applyFont="1">
      <alignment shrinkToFit="0" vertical="top" wrapText="1"/>
    </xf>
    <xf borderId="9" fillId="0" fontId="12" numFmtId="0" xfId="0" applyBorder="1" applyFont="1"/>
    <xf borderId="0" fillId="0" fontId="9" numFmtId="0" xfId="0" applyAlignment="1" applyFont="1">
      <alignment shrinkToFit="0" vertical="top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TEMPLATE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150" displayName="Table_1" id="1">
  <tableColumns count="5">
    <tableColumn name="Proposition" id="1"/>
    <tableColumn name="SG code" id="2"/>
    <tableColumn name="Episode #" id="3"/>
    <tableColumn name="Type" id="4"/>
    <tableColumn name="Rationale/Notes" id="5"/>
  </tableColumns>
  <tableStyleInfo name="TEMPLAT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57.0"/>
    <col customWidth="1" min="2" max="2" width="12.56"/>
    <col customWidth="1" min="3" max="3" width="14.11"/>
    <col customWidth="1" min="4" max="4" width="15.44"/>
    <col customWidth="1" min="5" max="5" width="23.0"/>
    <col customWidth="1" min="6" max="6" width="33.67"/>
    <col customWidth="1" min="7" max="7" width="6.89"/>
    <col customWidth="1" min="8" max="8" width="17.78"/>
    <col customWidth="1" min="9" max="9" width="6.56"/>
    <col customWidth="1" min="10" max="10" width="45.56"/>
    <col customWidth="1" min="11" max="11" width="13.44"/>
    <col customWidth="1" min="12" max="26" width="11.0"/>
  </cols>
  <sheetData>
    <row r="1" ht="36.7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</row>
    <row r="2" ht="31.5" customHeight="1">
      <c r="A2" s="5"/>
      <c r="B2" s="5"/>
      <c r="C2" s="5"/>
      <c r="D2" s="6"/>
      <c r="E2" s="7"/>
      <c r="F2" s="8" t="s">
        <v>6</v>
      </c>
      <c r="G2" s="9">
        <f>COUNTIF(B:B, "S")</f>
        <v>0</v>
      </c>
      <c r="H2" s="10" t="s">
        <v>7</v>
      </c>
      <c r="I2" s="11">
        <f>COUNTIF(D:D, "*SC*")</f>
        <v>0</v>
      </c>
      <c r="J2" s="12" t="s">
        <v>8</v>
      </c>
      <c r="K2" s="13">
        <f>SUM(I2:I5)</f>
        <v>0</v>
      </c>
    </row>
    <row r="3" ht="31.5" customHeight="1">
      <c r="A3" s="5"/>
      <c r="B3" s="5"/>
      <c r="C3" s="5"/>
      <c r="D3" s="6"/>
      <c r="E3" s="7"/>
      <c r="F3" s="10" t="s">
        <v>9</v>
      </c>
      <c r="G3" s="11">
        <f>COUNTIF(B:B, "*S")</f>
        <v>0</v>
      </c>
      <c r="H3" s="10" t="s">
        <v>10</v>
      </c>
      <c r="I3" s="11">
        <f>COUNTIF(D:D, "*SI*")</f>
        <v>0</v>
      </c>
      <c r="J3" s="12" t="s">
        <v>11</v>
      </c>
      <c r="K3" s="13">
        <f>SUM(G2,G6:G10,G18)</f>
        <v>0</v>
      </c>
    </row>
    <row r="4" ht="31.5" customHeight="1">
      <c r="A4" s="5"/>
      <c r="B4" s="5"/>
      <c r="C4" s="5"/>
      <c r="D4" s="6"/>
      <c r="E4" s="7"/>
      <c r="F4" s="14" t="s">
        <v>12</v>
      </c>
      <c r="G4" s="15">
        <f>COUNTIF(B2:B12, "*S")</f>
        <v>0</v>
      </c>
      <c r="H4" s="10" t="s">
        <v>13</v>
      </c>
      <c r="I4" s="11">
        <f>COUNTIF(D:D, "*EC*")</f>
        <v>0</v>
      </c>
      <c r="J4" s="12" t="s">
        <v>14</v>
      </c>
      <c r="K4" s="16" t="str">
        <f>SUM(G18/K3)</f>
        <v>#DIV/0!</v>
      </c>
    </row>
    <row r="5" ht="31.5" customHeight="1">
      <c r="A5" s="5"/>
      <c r="B5" s="5"/>
      <c r="C5" s="5"/>
      <c r="D5" s="6"/>
      <c r="E5" s="7"/>
      <c r="F5" s="10" t="s">
        <v>15</v>
      </c>
      <c r="G5" s="11">
        <f>G3-G4</f>
        <v>0</v>
      </c>
      <c r="H5" s="10" t="s">
        <v>16</v>
      </c>
      <c r="I5" s="11">
        <f>COUNTIF(D:D, "*EI*")</f>
        <v>0</v>
      </c>
    </row>
    <row r="6" ht="31.5" customHeight="1">
      <c r="A6" s="17"/>
      <c r="B6" s="17"/>
      <c r="C6" s="17"/>
      <c r="D6" s="6"/>
      <c r="E6" s="7"/>
      <c r="F6" s="10" t="s">
        <v>17</v>
      </c>
      <c r="G6" s="11">
        <f>COUNTIF(B:B, "IE")</f>
        <v>0</v>
      </c>
      <c r="H6" s="18" t="s">
        <v>18</v>
      </c>
      <c r="I6" s="19">
        <f>COUNTIF(D:D, "*EC-MB")</f>
        <v>0</v>
      </c>
      <c r="J6" s="20" t="s">
        <v>19</v>
      </c>
      <c r="K6" s="13" t="str">
        <f>(K7+K8)/K2</f>
        <v>#DIV/0!</v>
      </c>
    </row>
    <row r="7" ht="31.5" customHeight="1">
      <c r="A7" s="17"/>
      <c r="B7" s="17"/>
      <c r="C7" s="17"/>
      <c r="D7" s="6"/>
      <c r="E7" s="7"/>
      <c r="F7" s="10" t="s">
        <v>20</v>
      </c>
      <c r="G7" s="11">
        <f>COUNTIF(B:B, "A")</f>
        <v>0</v>
      </c>
      <c r="H7" s="18" t="s">
        <v>21</v>
      </c>
      <c r="I7" s="19">
        <f>COUNTIF(D:D, "*EC-MB,MS")</f>
        <v>0</v>
      </c>
      <c r="J7" s="12" t="s">
        <v>22</v>
      </c>
      <c r="K7" s="13">
        <f>(G5+G6+G7+G8+G9+G14+G15+G16)</f>
        <v>0</v>
      </c>
    </row>
    <row r="8" ht="31.5" customHeight="1">
      <c r="A8" s="17"/>
      <c r="B8" s="17"/>
      <c r="C8" s="17"/>
      <c r="D8" s="6"/>
      <c r="E8" s="7"/>
      <c r="F8" s="10" t="s">
        <v>23</v>
      </c>
      <c r="G8" s="11">
        <f>COUNTIF(B:B, "DC")</f>
        <v>0</v>
      </c>
      <c r="H8" s="18" t="s">
        <v>24</v>
      </c>
      <c r="I8" s="19">
        <f>COUNTIF(D:D, "*EC-MB,MS,SS")</f>
        <v>0</v>
      </c>
      <c r="J8" s="21" t="s">
        <v>25</v>
      </c>
      <c r="K8" s="22"/>
    </row>
    <row r="9" ht="31.5" customHeight="1">
      <c r="A9" s="17"/>
      <c r="B9" s="17"/>
      <c r="C9" s="17"/>
      <c r="D9" s="6"/>
      <c r="E9" s="7"/>
      <c r="F9" s="10" t="s">
        <v>26</v>
      </c>
      <c r="G9" s="11">
        <f>COUNTIF(B:B, "C")</f>
        <v>0</v>
      </c>
      <c r="H9" s="18" t="s">
        <v>27</v>
      </c>
      <c r="I9" s="19">
        <f>COUNTIF(D1:D263, "*EC-MB,SS")</f>
        <v>0</v>
      </c>
    </row>
    <row r="10" ht="31.5" customHeight="1">
      <c r="A10" s="17"/>
      <c r="B10" s="17"/>
      <c r="C10" s="17"/>
      <c r="D10" s="6"/>
      <c r="E10" s="7"/>
      <c r="F10" s="10" t="s">
        <v>28</v>
      </c>
      <c r="G10" s="11">
        <f>COUNTIF(B:B, "*MS*")</f>
        <v>0</v>
      </c>
      <c r="H10" s="18" t="s">
        <v>29</v>
      </c>
      <c r="I10" s="19">
        <f>COUNTIF(D:D, "*EC-MS")</f>
        <v>0</v>
      </c>
    </row>
    <row r="11" ht="31.5" customHeight="1">
      <c r="A11" s="17"/>
      <c r="B11" s="17"/>
      <c r="C11" s="17"/>
      <c r="D11" s="6"/>
      <c r="E11" s="7"/>
      <c r="F11" s="10" t="s">
        <v>30</v>
      </c>
      <c r="G11" s="11">
        <f>COUNTIF(B:B, "MS")</f>
        <v>0</v>
      </c>
      <c r="H11" s="18" t="s">
        <v>31</v>
      </c>
      <c r="I11" s="19">
        <f>COUNTIF(D:D, "*EC-MS,SS")</f>
        <v>0</v>
      </c>
    </row>
    <row r="12" ht="31.5" customHeight="1">
      <c r="A12" s="17"/>
      <c r="B12" s="17"/>
      <c r="C12" s="17"/>
      <c r="D12" s="6"/>
      <c r="E12" s="7"/>
      <c r="F12" s="10" t="s">
        <v>32</v>
      </c>
      <c r="G12" s="11">
        <f>COUNTIF(B:B, "MS/S")</f>
        <v>0</v>
      </c>
      <c r="H12" s="18" t="s">
        <v>33</v>
      </c>
      <c r="I12" s="19">
        <f>COUNTIF(D:D, "*EC-SS")</f>
        <v>0</v>
      </c>
    </row>
    <row r="13" ht="31.5" customHeight="1">
      <c r="A13" s="17"/>
      <c r="B13" s="17"/>
      <c r="C13" s="17"/>
      <c r="D13" s="6"/>
      <c r="E13" s="7"/>
      <c r="F13" s="10" t="s">
        <v>34</v>
      </c>
      <c r="G13" s="11">
        <f>COUNTIF(B:B, "MS/IE")</f>
        <v>0</v>
      </c>
      <c r="H13" s="18" t="s">
        <v>35</v>
      </c>
      <c r="I13" s="19">
        <f>COUNTIF(D:D, "*EI-MB")</f>
        <v>0</v>
      </c>
    </row>
    <row r="14" ht="31.5" customHeight="1">
      <c r="A14" s="17"/>
      <c r="B14" s="17"/>
      <c r="C14" s="17"/>
      <c r="D14" s="6"/>
      <c r="E14" s="7"/>
      <c r="F14" s="10" t="s">
        <v>36</v>
      </c>
      <c r="G14" s="11">
        <f>COUNTIF(B:B, "MS/A")</f>
        <v>0</v>
      </c>
      <c r="H14" s="18" t="s">
        <v>37</v>
      </c>
      <c r="I14" s="19">
        <f>COUNTIF(D:D, "*EI-MB,MS")</f>
        <v>0</v>
      </c>
    </row>
    <row r="15" ht="31.5" customHeight="1">
      <c r="A15" s="17"/>
      <c r="B15" s="17"/>
      <c r="C15" s="17"/>
      <c r="D15" s="6"/>
      <c r="E15" s="7"/>
      <c r="F15" s="10" t="s">
        <v>38</v>
      </c>
      <c r="G15" s="11">
        <f>COUNTIF(B:B, "MS/DC")</f>
        <v>0</v>
      </c>
      <c r="H15" s="18" t="s">
        <v>39</v>
      </c>
      <c r="I15" s="19">
        <f>COUNTIF(D:D, "*EI-MB,MS,SS")</f>
        <v>0</v>
      </c>
    </row>
    <row r="16" ht="31.5" customHeight="1">
      <c r="A16" s="17"/>
      <c r="B16" s="17"/>
      <c r="C16" s="17"/>
      <c r="D16" s="6"/>
      <c r="E16" s="7"/>
      <c r="F16" s="10" t="s">
        <v>40</v>
      </c>
      <c r="G16" s="11">
        <f>COUNTIF(B:B, "MS/C")</f>
        <v>0</v>
      </c>
      <c r="H16" s="18" t="s">
        <v>41</v>
      </c>
      <c r="I16" s="19">
        <f>COUNTIF(D:D, "*EI-MB,SS")</f>
        <v>0</v>
      </c>
    </row>
    <row r="17" ht="31.5" customHeight="1">
      <c r="A17" s="17"/>
      <c r="B17" s="17"/>
      <c r="C17" s="17"/>
      <c r="D17" s="6"/>
      <c r="E17" s="7"/>
      <c r="F17" s="10" t="s">
        <v>42</v>
      </c>
      <c r="G17" s="11">
        <f>COUNTIF(B:B, "NSG")</f>
        <v>0</v>
      </c>
      <c r="H17" s="18" t="s">
        <v>43</v>
      </c>
      <c r="I17" s="23">
        <f>COUNTIF(D:D, "*EI-MS")</f>
        <v>0</v>
      </c>
    </row>
    <row r="18" ht="31.5" customHeight="1">
      <c r="A18" s="17"/>
      <c r="B18" s="17"/>
      <c r="C18" s="17"/>
      <c r="D18" s="6"/>
      <c r="E18" s="7"/>
      <c r="H18" s="18" t="s">
        <v>44</v>
      </c>
      <c r="I18" s="23">
        <f>COUNTIF(D:D, "*EI-MS,SS")</f>
        <v>0</v>
      </c>
    </row>
    <row r="19" ht="31.5" customHeight="1">
      <c r="A19" s="17"/>
      <c r="B19" s="17"/>
      <c r="C19" s="17"/>
      <c r="D19" s="6"/>
      <c r="E19" s="7"/>
      <c r="H19" s="18" t="s">
        <v>45</v>
      </c>
      <c r="I19" s="23">
        <f>COUNTIF(D:D, "*EI-SS")</f>
        <v>0</v>
      </c>
    </row>
    <row r="20" ht="31.5" customHeight="1">
      <c r="A20" s="17"/>
      <c r="B20" s="17"/>
      <c r="C20" s="17"/>
      <c r="D20" s="6"/>
      <c r="E20" s="7"/>
    </row>
    <row r="21" ht="31.5" customHeight="1">
      <c r="A21" s="17"/>
      <c r="B21" s="17"/>
      <c r="C21" s="17"/>
      <c r="D21" s="6"/>
      <c r="E21" s="7"/>
    </row>
    <row r="22" ht="31.5" customHeight="1">
      <c r="A22" s="17"/>
      <c r="B22" s="17"/>
      <c r="C22" s="17"/>
      <c r="D22" s="6"/>
      <c r="E22" s="7"/>
    </row>
    <row r="23" ht="31.5" customHeight="1">
      <c r="A23" s="17"/>
      <c r="B23" s="17"/>
      <c r="C23" s="17"/>
      <c r="D23" s="6"/>
      <c r="E23" s="7"/>
    </row>
    <row r="24" ht="31.5" customHeight="1">
      <c r="A24" s="17"/>
      <c r="B24" s="17"/>
      <c r="C24" s="17"/>
      <c r="D24" s="6"/>
      <c r="E24" s="7"/>
    </row>
    <row r="25" ht="31.5" customHeight="1">
      <c r="A25" s="17"/>
      <c r="B25" s="17"/>
      <c r="C25" s="17"/>
      <c r="D25" s="6"/>
      <c r="E25" s="7"/>
    </row>
    <row r="26" ht="31.5" customHeight="1">
      <c r="A26" s="17"/>
      <c r="B26" s="17"/>
      <c r="C26" s="17"/>
      <c r="D26" s="6"/>
      <c r="E26" s="7"/>
    </row>
    <row r="27" ht="31.5" customHeight="1">
      <c r="A27" s="17"/>
      <c r="B27" s="17"/>
      <c r="C27" s="17"/>
      <c r="D27" s="6"/>
      <c r="E27" s="7"/>
    </row>
    <row r="28" ht="31.5" customHeight="1">
      <c r="A28" s="17"/>
      <c r="B28" s="17"/>
      <c r="C28" s="17"/>
      <c r="D28" s="6"/>
      <c r="E28" s="7"/>
    </row>
    <row r="29" ht="31.5" customHeight="1">
      <c r="A29" s="17"/>
      <c r="B29" s="17"/>
      <c r="C29" s="17"/>
      <c r="D29" s="6"/>
      <c r="E29" s="7"/>
    </row>
    <row r="30" ht="31.5" customHeight="1">
      <c r="A30" s="17"/>
      <c r="B30" s="17"/>
      <c r="C30" s="17"/>
      <c r="D30" s="6"/>
      <c r="E30" s="7"/>
    </row>
    <row r="31" ht="31.5" customHeight="1">
      <c r="A31" s="17"/>
      <c r="B31" s="17"/>
      <c r="C31" s="17"/>
      <c r="D31" s="6"/>
      <c r="E31" s="7"/>
    </row>
    <row r="32" ht="31.5" customHeight="1">
      <c r="A32" s="17"/>
      <c r="B32" s="17"/>
      <c r="C32" s="17"/>
      <c r="D32" s="6"/>
      <c r="E32" s="7"/>
    </row>
    <row r="33" ht="31.5" customHeight="1">
      <c r="A33" s="17"/>
      <c r="B33" s="17"/>
      <c r="C33" s="17"/>
      <c r="D33" s="6"/>
      <c r="E33" s="7"/>
    </row>
    <row r="34" ht="31.5" customHeight="1">
      <c r="A34" s="17"/>
      <c r="B34" s="17"/>
      <c r="C34" s="17"/>
      <c r="D34" s="6"/>
      <c r="E34" s="7"/>
    </row>
    <row r="35" ht="31.5" customHeight="1">
      <c r="A35" s="17"/>
      <c r="B35" s="17"/>
      <c r="C35" s="17"/>
      <c r="D35" s="6"/>
      <c r="E35" s="7"/>
    </row>
    <row r="36" ht="31.5" customHeight="1">
      <c r="A36" s="17"/>
      <c r="B36" s="17"/>
      <c r="C36" s="17"/>
      <c r="D36" s="6"/>
      <c r="E36" s="7"/>
    </row>
    <row r="37" ht="31.5" customHeight="1">
      <c r="A37" s="17"/>
      <c r="B37" s="17"/>
      <c r="C37" s="17"/>
      <c r="D37" s="6"/>
      <c r="E37" s="7"/>
    </row>
    <row r="38" ht="31.5" customHeight="1">
      <c r="A38" s="17"/>
      <c r="B38" s="17"/>
      <c r="C38" s="17"/>
      <c r="D38" s="6"/>
      <c r="E38" s="7"/>
    </row>
    <row r="39" ht="31.5" customHeight="1">
      <c r="A39" s="17"/>
      <c r="B39" s="17"/>
      <c r="C39" s="17"/>
      <c r="D39" s="6"/>
      <c r="E39" s="7"/>
    </row>
    <row r="40" ht="31.5" customHeight="1">
      <c r="A40" s="17"/>
      <c r="B40" s="17"/>
      <c r="C40" s="17"/>
      <c r="D40" s="6"/>
      <c r="E40" s="7"/>
    </row>
    <row r="41" ht="31.5" customHeight="1">
      <c r="A41" s="17"/>
      <c r="B41" s="17"/>
      <c r="C41" s="17"/>
      <c r="D41" s="6"/>
      <c r="E41" s="7"/>
    </row>
    <row r="42" ht="31.5" customHeight="1">
      <c r="A42" s="17"/>
      <c r="B42" s="17"/>
      <c r="C42" s="17"/>
      <c r="D42" s="6"/>
      <c r="E42" s="7"/>
    </row>
    <row r="43" ht="31.5" customHeight="1">
      <c r="A43" s="17"/>
      <c r="B43" s="17"/>
      <c r="C43" s="17"/>
      <c r="D43" s="6"/>
      <c r="E43" s="7"/>
    </row>
    <row r="44" ht="31.5" customHeight="1">
      <c r="A44" s="17"/>
      <c r="B44" s="17"/>
      <c r="C44" s="17"/>
      <c r="D44" s="6"/>
      <c r="E44" s="7"/>
    </row>
    <row r="45" ht="31.5" customHeight="1">
      <c r="A45" s="17"/>
      <c r="B45" s="17"/>
      <c r="C45" s="17"/>
      <c r="D45" s="6"/>
      <c r="E45" s="7"/>
    </row>
    <row r="46" ht="31.5" customHeight="1">
      <c r="A46" s="17"/>
      <c r="B46" s="17"/>
      <c r="C46" s="17"/>
      <c r="D46" s="6"/>
      <c r="E46" s="7"/>
    </row>
    <row r="47" ht="31.5" customHeight="1">
      <c r="A47" s="17"/>
      <c r="B47" s="17"/>
      <c r="C47" s="17"/>
      <c r="D47" s="6"/>
      <c r="E47" s="7"/>
    </row>
    <row r="48" ht="31.5" customHeight="1">
      <c r="A48" s="17"/>
      <c r="B48" s="17"/>
      <c r="C48" s="17"/>
      <c r="D48" s="6"/>
      <c r="E48" s="7"/>
    </row>
    <row r="49" ht="31.5" customHeight="1">
      <c r="A49" s="17"/>
      <c r="B49" s="17"/>
      <c r="C49" s="17"/>
      <c r="D49" s="6"/>
      <c r="E49" s="7"/>
    </row>
    <row r="50" ht="31.5" customHeight="1">
      <c r="A50" s="17"/>
      <c r="B50" s="17"/>
      <c r="C50" s="17"/>
      <c r="D50" s="6"/>
      <c r="E50" s="7"/>
    </row>
    <row r="51" ht="31.5" customHeight="1">
      <c r="A51" s="17"/>
      <c r="B51" s="17"/>
      <c r="C51" s="17"/>
      <c r="D51" s="6"/>
      <c r="E51" s="7"/>
    </row>
    <row r="52" ht="31.5" customHeight="1">
      <c r="A52" s="17"/>
      <c r="B52" s="17"/>
      <c r="C52" s="17"/>
      <c r="D52" s="6"/>
      <c r="E52" s="7"/>
    </row>
    <row r="53" ht="31.5" customHeight="1">
      <c r="A53" s="17"/>
      <c r="B53" s="17"/>
      <c r="C53" s="17"/>
      <c r="D53" s="6"/>
      <c r="E53" s="7"/>
    </row>
    <row r="54" ht="31.5" customHeight="1">
      <c r="A54" s="17"/>
      <c r="B54" s="17"/>
      <c r="C54" s="17"/>
      <c r="D54" s="6"/>
      <c r="E54" s="7"/>
    </row>
    <row r="55" ht="31.5" customHeight="1">
      <c r="A55" s="17"/>
      <c r="B55" s="17"/>
      <c r="C55" s="17"/>
      <c r="D55" s="6"/>
      <c r="E55" s="7"/>
    </row>
    <row r="56" ht="31.5" customHeight="1">
      <c r="A56" s="17"/>
      <c r="B56" s="17"/>
      <c r="C56" s="17"/>
      <c r="D56" s="6"/>
      <c r="E56" s="7"/>
    </row>
    <row r="57" ht="31.5" customHeight="1">
      <c r="A57" s="17"/>
      <c r="B57" s="17"/>
      <c r="C57" s="17"/>
      <c r="D57" s="6"/>
      <c r="E57" s="7"/>
    </row>
    <row r="58" ht="31.5" customHeight="1">
      <c r="A58" s="17"/>
      <c r="B58" s="17"/>
      <c r="C58" s="17"/>
      <c r="D58" s="6"/>
      <c r="E58" s="7"/>
    </row>
    <row r="59" ht="31.5" customHeight="1">
      <c r="A59" s="17"/>
      <c r="B59" s="17"/>
      <c r="C59" s="17"/>
      <c r="D59" s="6"/>
      <c r="E59" s="7"/>
    </row>
    <row r="60" ht="31.5" customHeight="1">
      <c r="A60" s="17"/>
      <c r="B60" s="17"/>
      <c r="C60" s="17"/>
      <c r="D60" s="6"/>
      <c r="E60" s="7"/>
    </row>
    <row r="61" ht="31.5" customHeight="1">
      <c r="A61" s="17"/>
      <c r="B61" s="17"/>
      <c r="C61" s="17"/>
      <c r="D61" s="6"/>
      <c r="E61" s="7"/>
    </row>
    <row r="62" ht="31.5" customHeight="1">
      <c r="A62" s="17"/>
      <c r="B62" s="17"/>
      <c r="C62" s="17"/>
      <c r="D62" s="6"/>
      <c r="E62" s="7"/>
    </row>
    <row r="63" ht="31.5" customHeight="1">
      <c r="A63" s="17"/>
      <c r="B63" s="17"/>
      <c r="C63" s="17"/>
      <c r="D63" s="6"/>
      <c r="E63" s="7"/>
    </row>
    <row r="64" ht="31.5" customHeight="1">
      <c r="A64" s="17"/>
      <c r="B64" s="17"/>
      <c r="C64" s="17"/>
      <c r="D64" s="6"/>
      <c r="E64" s="7"/>
    </row>
    <row r="65" ht="31.5" customHeight="1">
      <c r="A65" s="17"/>
      <c r="B65" s="17"/>
      <c r="C65" s="17"/>
      <c r="D65" s="6"/>
      <c r="E65" s="7"/>
    </row>
    <row r="66" ht="31.5" customHeight="1">
      <c r="A66" s="17"/>
      <c r="B66" s="17"/>
      <c r="C66" s="17"/>
      <c r="D66" s="6"/>
      <c r="E66" s="7"/>
    </row>
    <row r="67" ht="31.5" customHeight="1">
      <c r="A67" s="17"/>
      <c r="B67" s="17"/>
      <c r="C67" s="17"/>
      <c r="D67" s="6"/>
      <c r="E67" s="7"/>
    </row>
    <row r="68" ht="31.5" customHeight="1">
      <c r="A68" s="17"/>
      <c r="B68" s="17"/>
      <c r="C68" s="17"/>
      <c r="D68" s="6"/>
      <c r="E68" s="7"/>
    </row>
    <row r="69" ht="31.5" customHeight="1">
      <c r="A69" s="17"/>
      <c r="B69" s="17"/>
      <c r="C69" s="17"/>
      <c r="D69" s="6"/>
      <c r="E69" s="7"/>
    </row>
    <row r="70" ht="31.5" customHeight="1">
      <c r="A70" s="17"/>
      <c r="B70" s="17"/>
      <c r="C70" s="17"/>
      <c r="D70" s="6"/>
      <c r="E70" s="7"/>
    </row>
    <row r="71" ht="31.5" customHeight="1">
      <c r="A71" s="17"/>
      <c r="B71" s="17"/>
      <c r="C71" s="17"/>
      <c r="D71" s="6"/>
      <c r="E71" s="7"/>
    </row>
    <row r="72" ht="31.5" customHeight="1">
      <c r="A72" s="17"/>
      <c r="B72" s="17"/>
      <c r="C72" s="17"/>
      <c r="D72" s="6"/>
      <c r="E72" s="7"/>
    </row>
    <row r="73" ht="31.5" customHeight="1">
      <c r="A73" s="17"/>
      <c r="B73" s="17"/>
      <c r="C73" s="17"/>
      <c r="D73" s="6"/>
      <c r="E73" s="7"/>
    </row>
    <row r="74" ht="31.5" customHeight="1">
      <c r="A74" s="17"/>
      <c r="B74" s="17"/>
      <c r="C74" s="17"/>
      <c r="D74" s="6"/>
      <c r="E74" s="7"/>
    </row>
    <row r="75" ht="31.5" customHeight="1">
      <c r="A75" s="17"/>
      <c r="B75" s="17"/>
      <c r="C75" s="17"/>
      <c r="D75" s="6"/>
      <c r="E75" s="7"/>
    </row>
    <row r="76" ht="31.5" customHeight="1">
      <c r="A76" s="17"/>
      <c r="B76" s="17"/>
      <c r="C76" s="17"/>
      <c r="D76" s="6"/>
      <c r="E76" s="7"/>
    </row>
    <row r="77" ht="31.5" customHeight="1">
      <c r="A77" s="17"/>
      <c r="B77" s="17"/>
      <c r="C77" s="17"/>
      <c r="D77" s="6"/>
      <c r="E77" s="7"/>
    </row>
    <row r="78" ht="31.5" customHeight="1">
      <c r="A78" s="17"/>
      <c r="B78" s="17"/>
      <c r="C78" s="17"/>
      <c r="D78" s="6"/>
      <c r="E78" s="7"/>
    </row>
    <row r="79" ht="31.5" customHeight="1">
      <c r="A79" s="17"/>
      <c r="B79" s="17"/>
      <c r="C79" s="17"/>
      <c r="D79" s="6"/>
      <c r="E79" s="7"/>
    </row>
    <row r="80" ht="31.5" customHeight="1">
      <c r="A80" s="17"/>
      <c r="B80" s="17"/>
      <c r="C80" s="17"/>
      <c r="D80" s="6"/>
      <c r="E80" s="7"/>
    </row>
    <row r="81" ht="31.5" customHeight="1">
      <c r="A81" s="17"/>
      <c r="B81" s="17"/>
      <c r="C81" s="17"/>
      <c r="D81" s="6"/>
      <c r="E81" s="7"/>
    </row>
    <row r="82" ht="31.5" customHeight="1">
      <c r="A82" s="17"/>
      <c r="B82" s="17"/>
      <c r="C82" s="17"/>
      <c r="D82" s="6"/>
      <c r="E82" s="7"/>
    </row>
    <row r="83" ht="31.5" customHeight="1">
      <c r="A83" s="17"/>
      <c r="B83" s="17"/>
      <c r="C83" s="17"/>
      <c r="D83" s="6"/>
      <c r="E83" s="7"/>
    </row>
    <row r="84" ht="31.5" customHeight="1">
      <c r="A84" s="17"/>
      <c r="B84" s="17"/>
      <c r="C84" s="17"/>
      <c r="D84" s="6"/>
      <c r="E84" s="7"/>
    </row>
    <row r="85" ht="31.5" customHeight="1">
      <c r="A85" s="17"/>
      <c r="B85" s="17"/>
      <c r="C85" s="17"/>
      <c r="D85" s="6"/>
      <c r="E85" s="7"/>
    </row>
    <row r="86" ht="31.5" customHeight="1">
      <c r="A86" s="17"/>
      <c r="B86" s="17"/>
      <c r="C86" s="17"/>
      <c r="D86" s="6"/>
      <c r="E86" s="7"/>
    </row>
    <row r="87" ht="31.5" customHeight="1">
      <c r="A87" s="17"/>
      <c r="B87" s="17"/>
      <c r="C87" s="17"/>
      <c r="D87" s="6"/>
      <c r="E87" s="7"/>
    </row>
    <row r="88" ht="31.5" customHeight="1">
      <c r="A88" s="17"/>
      <c r="B88" s="17"/>
      <c r="C88" s="17"/>
      <c r="D88" s="6"/>
      <c r="E88" s="7"/>
    </row>
    <row r="89" ht="31.5" customHeight="1">
      <c r="A89" s="17"/>
      <c r="B89" s="17"/>
      <c r="C89" s="17"/>
      <c r="D89" s="6"/>
      <c r="E89" s="7"/>
    </row>
    <row r="90" ht="31.5" customHeight="1">
      <c r="A90" s="17"/>
      <c r="B90" s="17"/>
      <c r="C90" s="17"/>
      <c r="D90" s="6"/>
      <c r="E90" s="7"/>
    </row>
    <row r="91" ht="31.5" customHeight="1">
      <c r="A91" s="17"/>
      <c r="B91" s="17"/>
      <c r="C91" s="17"/>
      <c r="D91" s="6"/>
      <c r="E91" s="7"/>
    </row>
    <row r="92" ht="31.5" customHeight="1">
      <c r="A92" s="17"/>
      <c r="B92" s="17"/>
      <c r="C92" s="17"/>
      <c r="D92" s="6"/>
      <c r="E92" s="7"/>
    </row>
    <row r="93" ht="31.5" customHeight="1">
      <c r="A93" s="17"/>
      <c r="B93" s="17"/>
      <c r="C93" s="17"/>
      <c r="D93" s="6"/>
      <c r="E93" s="7"/>
    </row>
    <row r="94" ht="31.5" customHeight="1">
      <c r="A94" s="17"/>
      <c r="B94" s="17"/>
      <c r="C94" s="17"/>
      <c r="D94" s="6"/>
      <c r="E94" s="7"/>
    </row>
    <row r="95" ht="31.5" customHeight="1">
      <c r="A95" s="17"/>
      <c r="B95" s="17"/>
      <c r="C95" s="17"/>
      <c r="D95" s="6"/>
      <c r="E95" s="7"/>
    </row>
    <row r="96" ht="31.5" customHeight="1">
      <c r="A96" s="17"/>
      <c r="B96" s="17"/>
      <c r="C96" s="17"/>
      <c r="D96" s="6"/>
      <c r="E96" s="7"/>
    </row>
    <row r="97" ht="31.5" customHeight="1">
      <c r="A97" s="17"/>
      <c r="B97" s="17"/>
      <c r="C97" s="17"/>
      <c r="D97" s="6"/>
      <c r="E97" s="7"/>
    </row>
    <row r="98" ht="31.5" customHeight="1">
      <c r="A98" s="17"/>
      <c r="B98" s="17"/>
      <c r="C98" s="17"/>
      <c r="D98" s="6"/>
      <c r="E98" s="7"/>
    </row>
    <row r="99" ht="31.5" customHeight="1">
      <c r="A99" s="17"/>
      <c r="B99" s="17"/>
      <c r="C99" s="17"/>
      <c r="D99" s="6"/>
      <c r="E99" s="7"/>
    </row>
    <row r="100" ht="31.5" customHeight="1">
      <c r="A100" s="17"/>
      <c r="B100" s="17"/>
      <c r="C100" s="17"/>
      <c r="D100" s="6"/>
      <c r="E100" s="7"/>
    </row>
    <row r="101" ht="31.5" customHeight="1">
      <c r="A101" s="17"/>
      <c r="B101" s="17"/>
      <c r="C101" s="17"/>
      <c r="D101" s="6"/>
      <c r="E101" s="7"/>
    </row>
    <row r="102" ht="31.5" customHeight="1">
      <c r="A102" s="17"/>
      <c r="B102" s="17"/>
      <c r="C102" s="17"/>
      <c r="D102" s="6"/>
      <c r="E102" s="7"/>
    </row>
    <row r="103" ht="31.5" customHeight="1">
      <c r="A103" s="17"/>
      <c r="B103" s="17"/>
      <c r="C103" s="17"/>
      <c r="D103" s="6"/>
      <c r="E103" s="7"/>
    </row>
    <row r="104" ht="31.5" customHeight="1">
      <c r="A104" s="17"/>
      <c r="B104" s="17"/>
      <c r="C104" s="17"/>
      <c r="D104" s="6"/>
      <c r="E104" s="7"/>
    </row>
    <row r="105" ht="31.5" customHeight="1">
      <c r="A105" s="17"/>
      <c r="B105" s="17"/>
      <c r="C105" s="17"/>
      <c r="D105" s="6"/>
      <c r="E105" s="7"/>
    </row>
    <row r="106" ht="31.5" customHeight="1">
      <c r="A106" s="17"/>
      <c r="B106" s="17"/>
      <c r="C106" s="17"/>
      <c r="D106" s="6"/>
      <c r="E106" s="7"/>
    </row>
    <row r="107" ht="31.5" customHeight="1">
      <c r="A107" s="17"/>
      <c r="B107" s="17"/>
      <c r="C107" s="17"/>
      <c r="D107" s="6"/>
      <c r="E107" s="7"/>
    </row>
    <row r="108" ht="31.5" customHeight="1">
      <c r="A108" s="17"/>
      <c r="B108" s="17"/>
      <c r="C108" s="17"/>
      <c r="D108" s="6"/>
      <c r="E108" s="7"/>
    </row>
    <row r="109" ht="31.5" customHeight="1">
      <c r="A109" s="17"/>
      <c r="B109" s="17"/>
      <c r="C109" s="17"/>
      <c r="D109" s="6"/>
      <c r="E109" s="7"/>
    </row>
    <row r="110" ht="31.5" customHeight="1">
      <c r="A110" s="17"/>
      <c r="B110" s="17"/>
      <c r="C110" s="17"/>
      <c r="D110" s="6"/>
      <c r="E110" s="7"/>
    </row>
    <row r="111" ht="31.5" customHeight="1">
      <c r="A111" s="17"/>
      <c r="B111" s="17"/>
      <c r="C111" s="17"/>
      <c r="D111" s="6"/>
      <c r="E111" s="7"/>
    </row>
    <row r="112" ht="31.5" customHeight="1">
      <c r="A112" s="17"/>
      <c r="B112" s="17"/>
      <c r="C112" s="17"/>
      <c r="D112" s="6"/>
      <c r="E112" s="7"/>
    </row>
    <row r="113" ht="31.5" customHeight="1">
      <c r="A113" s="17"/>
      <c r="B113" s="17"/>
      <c r="C113" s="17"/>
      <c r="D113" s="6"/>
      <c r="E113" s="7"/>
    </row>
    <row r="114" ht="31.5" customHeight="1">
      <c r="A114" s="17"/>
      <c r="B114" s="17"/>
      <c r="C114" s="17"/>
      <c r="D114" s="6"/>
      <c r="E114" s="7"/>
    </row>
    <row r="115" ht="31.5" customHeight="1">
      <c r="A115" s="17"/>
      <c r="B115" s="17"/>
      <c r="C115" s="17"/>
      <c r="D115" s="6"/>
      <c r="E115" s="7"/>
    </row>
    <row r="116" ht="31.5" customHeight="1">
      <c r="A116" s="17"/>
      <c r="B116" s="17"/>
      <c r="C116" s="17"/>
      <c r="D116" s="6"/>
      <c r="E116" s="7"/>
    </row>
    <row r="117" ht="31.5" customHeight="1">
      <c r="A117" s="17"/>
      <c r="B117" s="17"/>
      <c r="C117" s="17"/>
      <c r="D117" s="6"/>
      <c r="E117" s="7"/>
    </row>
    <row r="118" ht="31.5" customHeight="1">
      <c r="A118" s="17"/>
      <c r="B118" s="17"/>
      <c r="C118" s="17"/>
      <c r="D118" s="6"/>
      <c r="E118" s="7"/>
    </row>
    <row r="119" ht="31.5" customHeight="1">
      <c r="A119" s="17"/>
      <c r="B119" s="17"/>
      <c r="C119" s="17"/>
      <c r="D119" s="6"/>
      <c r="E119" s="7"/>
    </row>
    <row r="120" ht="31.5" customHeight="1">
      <c r="A120" s="17"/>
      <c r="B120" s="17"/>
      <c r="C120" s="17"/>
      <c r="D120" s="6"/>
      <c r="E120" s="7"/>
    </row>
    <row r="121" ht="31.5" customHeight="1">
      <c r="A121" s="17"/>
      <c r="B121" s="17"/>
      <c r="C121" s="17"/>
      <c r="D121" s="6"/>
      <c r="E121" s="7"/>
    </row>
    <row r="122" ht="31.5" customHeight="1">
      <c r="A122" s="17"/>
      <c r="B122" s="17"/>
      <c r="C122" s="17"/>
      <c r="D122" s="6"/>
      <c r="E122" s="7"/>
    </row>
    <row r="123" ht="31.5" customHeight="1">
      <c r="A123" s="17"/>
      <c r="B123" s="17"/>
      <c r="C123" s="17"/>
      <c r="D123" s="6"/>
      <c r="E123" s="7"/>
    </row>
    <row r="124" ht="31.5" customHeight="1">
      <c r="A124" s="17"/>
      <c r="B124" s="17"/>
      <c r="C124" s="17"/>
      <c r="D124" s="6"/>
      <c r="E124" s="7"/>
    </row>
    <row r="125" ht="31.5" customHeight="1">
      <c r="A125" s="17"/>
      <c r="B125" s="17"/>
      <c r="C125" s="17"/>
      <c r="D125" s="6"/>
      <c r="E125" s="7"/>
    </row>
    <row r="126" ht="31.5" customHeight="1">
      <c r="A126" s="17"/>
      <c r="B126" s="17"/>
      <c r="C126" s="17"/>
      <c r="D126" s="6"/>
      <c r="E126" s="7"/>
    </row>
    <row r="127" ht="31.5" customHeight="1">
      <c r="A127" s="17"/>
      <c r="B127" s="17"/>
      <c r="C127" s="17"/>
      <c r="D127" s="6"/>
      <c r="E127" s="7"/>
    </row>
    <row r="128" ht="31.5" customHeight="1">
      <c r="A128" s="17"/>
      <c r="B128" s="17"/>
      <c r="C128" s="17"/>
      <c r="D128" s="6"/>
      <c r="E128" s="7"/>
    </row>
    <row r="129" ht="31.5" customHeight="1">
      <c r="A129" s="17"/>
      <c r="B129" s="17"/>
      <c r="C129" s="17"/>
      <c r="D129" s="6"/>
      <c r="E129" s="7"/>
    </row>
    <row r="130" ht="31.5" customHeight="1">
      <c r="A130" s="17"/>
      <c r="B130" s="17"/>
      <c r="C130" s="17"/>
      <c r="D130" s="6"/>
      <c r="E130" s="7"/>
    </row>
    <row r="131" ht="31.5" customHeight="1">
      <c r="A131" s="17"/>
      <c r="B131" s="17"/>
      <c r="C131" s="17"/>
      <c r="D131" s="6"/>
      <c r="E131" s="7"/>
    </row>
    <row r="132" ht="31.5" customHeight="1">
      <c r="A132" s="17"/>
      <c r="B132" s="17"/>
      <c r="C132" s="17"/>
      <c r="D132" s="6"/>
      <c r="E132" s="7"/>
    </row>
    <row r="133" ht="31.5" customHeight="1">
      <c r="A133" s="17"/>
      <c r="B133" s="17"/>
      <c r="C133" s="17"/>
      <c r="D133" s="6"/>
      <c r="E133" s="7"/>
    </row>
    <row r="134" ht="31.5" customHeight="1">
      <c r="A134" s="17"/>
      <c r="B134" s="17"/>
      <c r="C134" s="17"/>
      <c r="D134" s="6"/>
      <c r="E134" s="7"/>
    </row>
    <row r="135" ht="31.5" customHeight="1">
      <c r="A135" s="17"/>
      <c r="B135" s="17"/>
      <c r="C135" s="17"/>
      <c r="D135" s="6"/>
      <c r="E135" s="7"/>
    </row>
    <row r="136" ht="31.5" customHeight="1">
      <c r="A136" s="17"/>
      <c r="B136" s="17"/>
      <c r="C136" s="17"/>
      <c r="D136" s="6"/>
      <c r="E136" s="7"/>
    </row>
    <row r="137" ht="31.5" customHeight="1">
      <c r="A137" s="17"/>
      <c r="B137" s="17"/>
      <c r="C137" s="17"/>
      <c r="D137" s="6"/>
      <c r="E137" s="7"/>
    </row>
    <row r="138" ht="31.5" customHeight="1">
      <c r="A138" s="17"/>
      <c r="B138" s="17"/>
      <c r="C138" s="17"/>
      <c r="D138" s="6"/>
      <c r="E138" s="7"/>
    </row>
    <row r="139" ht="31.5" customHeight="1">
      <c r="A139" s="17"/>
      <c r="B139" s="17"/>
      <c r="C139" s="17"/>
      <c r="D139" s="6"/>
      <c r="E139" s="7"/>
    </row>
    <row r="140" ht="31.5" customHeight="1">
      <c r="A140" s="17"/>
      <c r="B140" s="17"/>
      <c r="C140" s="17"/>
      <c r="D140" s="6"/>
      <c r="E140" s="7"/>
    </row>
    <row r="141" ht="31.5" customHeight="1">
      <c r="A141" s="17"/>
      <c r="B141" s="17"/>
      <c r="C141" s="17"/>
      <c r="D141" s="6"/>
      <c r="E141" s="7"/>
    </row>
    <row r="142" ht="31.5" customHeight="1">
      <c r="A142" s="17"/>
      <c r="B142" s="17"/>
      <c r="C142" s="17"/>
      <c r="D142" s="6"/>
      <c r="E142" s="7"/>
    </row>
    <row r="143" ht="31.5" customHeight="1">
      <c r="A143" s="17"/>
      <c r="B143" s="17"/>
      <c r="C143" s="17"/>
      <c r="D143" s="6"/>
      <c r="E143" s="7"/>
    </row>
    <row r="144" ht="31.5" customHeight="1">
      <c r="A144" s="17"/>
      <c r="B144" s="17"/>
      <c r="C144" s="17"/>
      <c r="D144" s="6"/>
      <c r="E144" s="7"/>
    </row>
    <row r="145" ht="31.5" customHeight="1">
      <c r="A145" s="17"/>
      <c r="B145" s="17"/>
      <c r="C145" s="17"/>
      <c r="D145" s="6"/>
      <c r="E145" s="7"/>
    </row>
    <row r="146" ht="31.5" customHeight="1">
      <c r="A146" s="17"/>
      <c r="B146" s="17"/>
      <c r="C146" s="17"/>
      <c r="D146" s="6"/>
      <c r="E146" s="7"/>
    </row>
    <row r="147" ht="31.5" customHeight="1">
      <c r="A147" s="17"/>
      <c r="B147" s="17"/>
      <c r="C147" s="17"/>
      <c r="D147" s="6"/>
      <c r="E147" s="7"/>
    </row>
    <row r="148" ht="31.5" customHeight="1">
      <c r="A148" s="17"/>
      <c r="B148" s="17"/>
      <c r="C148" s="17"/>
      <c r="D148" s="6"/>
      <c r="E148" s="7"/>
    </row>
    <row r="149" ht="31.5" customHeight="1">
      <c r="A149" s="17"/>
      <c r="B149" s="17"/>
      <c r="C149" s="17"/>
      <c r="D149" s="6"/>
      <c r="E149" s="7"/>
    </row>
    <row r="150" ht="31.5" customHeight="1">
      <c r="A150" s="17"/>
      <c r="B150" s="17"/>
      <c r="C150" s="17"/>
      <c r="D150" s="6"/>
      <c r="E150" s="7"/>
    </row>
  </sheetData>
  <mergeCells count="1">
    <mergeCell ref="F1:I1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67"/>
    <col customWidth="1" min="2" max="13" width="8.78"/>
    <col customWidth="1" min="14" max="14" width="16.78"/>
    <col customWidth="1" min="15" max="29" width="8.78"/>
  </cols>
  <sheetData>
    <row r="1" ht="14.25" customHeight="1">
      <c r="A1" s="24" t="s">
        <v>46</v>
      </c>
      <c r="B1" s="24" t="s">
        <v>47</v>
      </c>
      <c r="C1" s="24" t="s">
        <v>48</v>
      </c>
      <c r="D1" s="25"/>
      <c r="E1" s="25"/>
      <c r="F1" s="25"/>
      <c r="G1" s="25"/>
      <c r="H1" s="25"/>
      <c r="I1" s="25"/>
      <c r="J1" s="25"/>
      <c r="K1" s="26"/>
      <c r="L1" s="25"/>
      <c r="M1" s="25"/>
      <c r="N1" s="24" t="s">
        <v>49</v>
      </c>
      <c r="O1" s="24" t="s">
        <v>47</v>
      </c>
      <c r="P1" s="24" t="s">
        <v>48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ht="14.25" customHeight="1">
      <c r="A2" s="24" t="s">
        <v>50</v>
      </c>
      <c r="B2" s="27"/>
      <c r="C2" s="27" t="s">
        <v>17</v>
      </c>
      <c r="D2" s="27" t="s">
        <v>51</v>
      </c>
      <c r="E2" s="27" t="s">
        <v>23</v>
      </c>
      <c r="F2" s="27" t="s">
        <v>52</v>
      </c>
      <c r="G2" s="27" t="s">
        <v>53</v>
      </c>
      <c r="H2" s="27" t="s">
        <v>54</v>
      </c>
      <c r="I2" s="27" t="s">
        <v>55</v>
      </c>
      <c r="J2" s="27" t="s">
        <v>56</v>
      </c>
      <c r="K2" s="27"/>
      <c r="L2" s="26"/>
      <c r="M2" s="25"/>
      <c r="N2" s="24" t="s">
        <v>57</v>
      </c>
      <c r="O2" s="27"/>
      <c r="P2" s="27" t="s">
        <v>58</v>
      </c>
      <c r="Q2" s="27" t="s">
        <v>17</v>
      </c>
      <c r="R2" s="27" t="s">
        <v>51</v>
      </c>
      <c r="S2" s="27" t="s">
        <v>23</v>
      </c>
      <c r="T2" s="27" t="s">
        <v>52</v>
      </c>
      <c r="U2" s="27" t="s">
        <v>59</v>
      </c>
      <c r="V2" s="27" t="s">
        <v>53</v>
      </c>
      <c r="W2" s="27" t="s">
        <v>54</v>
      </c>
      <c r="X2" s="27" t="s">
        <v>55</v>
      </c>
      <c r="Y2" s="27" t="s">
        <v>60</v>
      </c>
      <c r="Z2" s="27" t="s">
        <v>26</v>
      </c>
      <c r="AA2" s="27" t="s">
        <v>61</v>
      </c>
      <c r="AB2" s="27" t="s">
        <v>56</v>
      </c>
      <c r="AC2" s="27"/>
    </row>
    <row r="3" ht="14.25" customHeight="1">
      <c r="A3" s="28" t="s">
        <v>48</v>
      </c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 t="str">
        <f>SUM(C3:J3)/K11</f>
        <v>#DIV/0!</v>
      </c>
      <c r="L3" s="26"/>
      <c r="M3" s="25"/>
      <c r="N3" s="28" t="s">
        <v>48</v>
      </c>
      <c r="O3" s="27" t="s">
        <v>58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 t="str">
        <f>SUM(P3:AB3)/AC16</f>
        <v>#DIV/0!</v>
      </c>
    </row>
    <row r="4" ht="14.25" customHeight="1">
      <c r="A4" s="29"/>
      <c r="B4" s="27" t="s">
        <v>51</v>
      </c>
      <c r="C4" s="27"/>
      <c r="D4" s="27"/>
      <c r="E4" s="27"/>
      <c r="F4" s="27"/>
      <c r="G4" s="27"/>
      <c r="H4" s="27"/>
      <c r="I4" s="27"/>
      <c r="J4" s="27"/>
      <c r="K4" s="27" t="str">
        <f>SUM(C4:J4)/K11</f>
        <v>#DIV/0!</v>
      </c>
      <c r="L4" s="26"/>
      <c r="M4" s="25"/>
      <c r="N4" s="29"/>
      <c r="O4" s="27" t="s">
        <v>17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 t="str">
        <f>SUM(P4:AB4)/AC16</f>
        <v>#DIV/0!</v>
      </c>
    </row>
    <row r="5" ht="14.25" customHeight="1">
      <c r="A5" s="29"/>
      <c r="B5" s="27" t="s">
        <v>23</v>
      </c>
      <c r="C5" s="27"/>
      <c r="D5" s="27"/>
      <c r="E5" s="27"/>
      <c r="F5" s="27"/>
      <c r="G5" s="27"/>
      <c r="H5" s="27"/>
      <c r="I5" s="27"/>
      <c r="J5" s="27"/>
      <c r="K5" s="27" t="str">
        <f>SUM(C5:J5)/K11</f>
        <v>#DIV/0!</v>
      </c>
      <c r="L5" s="26"/>
      <c r="M5" s="25"/>
      <c r="N5" s="29"/>
      <c r="O5" s="27" t="s">
        <v>51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 t="str">
        <f>SUM(P5:AB5)/AC16</f>
        <v>#DIV/0!</v>
      </c>
    </row>
    <row r="6" ht="14.25" customHeight="1">
      <c r="A6" s="30"/>
      <c r="B6" s="27" t="s">
        <v>52</v>
      </c>
      <c r="C6" s="27"/>
      <c r="D6" s="27"/>
      <c r="E6" s="27"/>
      <c r="F6" s="27"/>
      <c r="G6" s="27"/>
      <c r="H6" s="27"/>
      <c r="I6" s="27"/>
      <c r="J6" s="27"/>
      <c r="K6" s="27" t="str">
        <f>SUM(C6:J6)/K11</f>
        <v>#DIV/0!</v>
      </c>
      <c r="L6" s="26"/>
      <c r="M6" s="25"/>
      <c r="N6" s="30"/>
      <c r="O6" s="27" t="s">
        <v>23</v>
      </c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 t="str">
        <f>SUM(P6:AB6)/AC16</f>
        <v>#DIV/0!</v>
      </c>
    </row>
    <row r="7" ht="14.25" customHeight="1">
      <c r="A7" s="30"/>
      <c r="B7" s="27" t="s">
        <v>53</v>
      </c>
      <c r="C7" s="27"/>
      <c r="D7" s="27"/>
      <c r="E7" s="27"/>
      <c r="F7" s="27"/>
      <c r="G7" s="27"/>
      <c r="H7" s="27"/>
      <c r="I7" s="27"/>
      <c r="J7" s="27"/>
      <c r="K7" s="27" t="str">
        <f>SUM(C7:J7)/K11</f>
        <v>#DIV/0!</v>
      </c>
      <c r="L7" s="26"/>
      <c r="M7" s="25"/>
      <c r="N7" s="30"/>
      <c r="O7" s="27" t="s">
        <v>52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 t="str">
        <f>SUM(P7:AB7)/AC16</f>
        <v>#DIV/0!</v>
      </c>
    </row>
    <row r="8" ht="14.25" customHeight="1">
      <c r="A8" s="30"/>
      <c r="B8" s="27" t="s">
        <v>54</v>
      </c>
      <c r="C8" s="27"/>
      <c r="D8" s="27"/>
      <c r="E8" s="27"/>
      <c r="F8" s="27"/>
      <c r="G8" s="27"/>
      <c r="H8" s="27"/>
      <c r="I8" s="27"/>
      <c r="J8" s="27"/>
      <c r="K8" s="27" t="str">
        <f>SUM(C8:J8)/K11</f>
        <v>#DIV/0!</v>
      </c>
      <c r="L8" s="26"/>
      <c r="M8" s="25"/>
      <c r="N8" s="30"/>
      <c r="O8" s="27" t="s">
        <v>59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 t="str">
        <f>SUM(P8:AB8)/AC16</f>
        <v>#DIV/0!</v>
      </c>
    </row>
    <row r="9" ht="14.25" customHeight="1">
      <c r="A9" s="24"/>
      <c r="B9" s="27" t="s">
        <v>55</v>
      </c>
      <c r="C9" s="27"/>
      <c r="D9" s="27"/>
      <c r="E9" s="27"/>
      <c r="F9" s="27"/>
      <c r="G9" s="27"/>
      <c r="H9" s="27"/>
      <c r="I9" s="27"/>
      <c r="J9" s="27"/>
      <c r="K9" s="27" t="str">
        <f>SUM(C9:J9)/K11</f>
        <v>#DIV/0!</v>
      </c>
      <c r="L9" s="26"/>
      <c r="M9" s="25"/>
      <c r="N9" s="24"/>
      <c r="O9" s="27" t="s">
        <v>53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 t="str">
        <f>SUM(P9:AB9)/AC16</f>
        <v>#DIV/0!</v>
      </c>
    </row>
    <row r="10" ht="14.25" customHeight="1">
      <c r="A10" s="24"/>
      <c r="B10" s="27" t="s">
        <v>56</v>
      </c>
      <c r="C10" s="27"/>
      <c r="D10" s="27"/>
      <c r="E10" s="27"/>
      <c r="F10" s="27"/>
      <c r="G10" s="27"/>
      <c r="H10" s="27"/>
      <c r="I10" s="27"/>
      <c r="J10" s="27"/>
      <c r="K10" s="27" t="str">
        <f>SUM(C10:J10)/K11</f>
        <v>#DIV/0!</v>
      </c>
      <c r="L10" s="26"/>
      <c r="M10" s="25"/>
      <c r="N10" s="24"/>
      <c r="O10" s="27" t="s">
        <v>54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 t="str">
        <f>SUM(P10:AB10)/AC16</f>
        <v>#DIV/0!</v>
      </c>
    </row>
    <row r="11" ht="14.25" customHeight="1">
      <c r="A11" s="25"/>
      <c r="B11" s="27"/>
      <c r="C11" s="27" t="str">
        <f>SUM(C3:C10)/K11</f>
        <v>#DIV/0!</v>
      </c>
      <c r="D11" s="27" t="str">
        <f>SUM(D3:D10)/K11</f>
        <v>#DIV/0!</v>
      </c>
      <c r="E11" s="27" t="str">
        <f>SUM(E3:E10)/K11</f>
        <v>#DIV/0!</v>
      </c>
      <c r="F11" s="27" t="str">
        <f>SUM(F3:F10)/K11</f>
        <v>#DIV/0!</v>
      </c>
      <c r="G11" s="27" t="str">
        <f>SUM(G3:G10)/K11</f>
        <v>#DIV/0!</v>
      </c>
      <c r="H11" s="27" t="str">
        <f>SUM(H3:H10)/K11</f>
        <v>#DIV/0!</v>
      </c>
      <c r="I11" s="27" t="str">
        <f>SUM(I3:I10)/K11</f>
        <v>#DIV/0!</v>
      </c>
      <c r="J11" s="27" t="str">
        <f>SUM(J3:J10)/K11</f>
        <v>#DIV/0!</v>
      </c>
      <c r="K11" s="27">
        <f>SUM(C3:J10)</f>
        <v>0</v>
      </c>
      <c r="L11" s="25"/>
      <c r="M11" s="24"/>
      <c r="N11" s="25"/>
      <c r="O11" s="27" t="s">
        <v>55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 t="str">
        <f>SUM(P11:AB11)/AC16</f>
        <v>#DIV/0!</v>
      </c>
    </row>
    <row r="12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5"/>
      <c r="M12" s="25"/>
      <c r="N12" s="25"/>
      <c r="O12" s="27" t="s">
        <v>60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 t="str">
        <f>SUM(P12:AB12)/AC16</f>
        <v>#DIV/0!</v>
      </c>
    </row>
    <row r="13" ht="14.25" customHeight="1">
      <c r="A13" s="24" t="s">
        <v>62</v>
      </c>
      <c r="B13" s="25" t="str">
        <f>(C3+D4+E5+F6+G7+H8+I9+J10)/K11</f>
        <v>#DIV/0!</v>
      </c>
      <c r="C13" s="25"/>
      <c r="D13" s="25" t="s">
        <v>63</v>
      </c>
      <c r="E13" s="25" t="str">
        <f>(C3+D4+E5+F6+G7+H8+I9+J10)/K11</f>
        <v>#DIV/0!</v>
      </c>
      <c r="F13" s="25"/>
      <c r="G13" s="25"/>
      <c r="H13" s="25"/>
      <c r="I13" s="25"/>
      <c r="J13" s="25"/>
      <c r="K13" s="26"/>
      <c r="L13" s="25"/>
      <c r="M13" s="25"/>
      <c r="N13" s="25"/>
      <c r="O13" s="27" t="s">
        <v>26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 t="str">
        <f>SUM(P13:AB13)/AC16</f>
        <v>#DIV/0!</v>
      </c>
    </row>
    <row r="14" ht="14.25" customHeight="1">
      <c r="A14" s="25"/>
      <c r="B14" s="25"/>
      <c r="C14" s="25"/>
      <c r="D14" s="25" t="s">
        <v>64</v>
      </c>
      <c r="E14" s="25" t="str">
        <f>(C11*K3+D11*K4+E11*K5+F11*K6+G11*K7+H11*K8+I11*K9+J11*K10)/K11</f>
        <v>#DIV/0!</v>
      </c>
      <c r="F14" s="25"/>
      <c r="G14" s="25"/>
      <c r="H14" s="25"/>
      <c r="I14" s="25"/>
      <c r="J14" s="25"/>
      <c r="K14" s="26"/>
      <c r="L14" s="25"/>
      <c r="M14" s="25"/>
      <c r="N14" s="25"/>
      <c r="O14" s="27" t="s">
        <v>61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 t="str">
        <f>SUM(P14:AB14)/AC16</f>
        <v>#DIV/0!</v>
      </c>
    </row>
    <row r="15" ht="14.25" customHeight="1">
      <c r="A15" s="25"/>
      <c r="B15" s="25"/>
      <c r="C15" s="25"/>
      <c r="D15" s="25" t="s">
        <v>65</v>
      </c>
      <c r="E15" s="25" t="str">
        <f>(E13-E14)/(1-E14)</f>
        <v>#DIV/0!</v>
      </c>
      <c r="F15" s="25"/>
      <c r="G15" s="25"/>
      <c r="H15" s="25"/>
      <c r="I15" s="25"/>
      <c r="J15" s="25"/>
      <c r="K15" s="26"/>
      <c r="L15" s="25"/>
      <c r="M15" s="25"/>
      <c r="N15" s="25"/>
      <c r="O15" s="27" t="s">
        <v>56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 t="str">
        <f>SUM(P15:AB15)/AC16</f>
        <v>#DIV/0!</v>
      </c>
    </row>
    <row r="16" ht="14.2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5"/>
      <c r="M16" s="25"/>
      <c r="N16" s="25"/>
      <c r="O16" s="27"/>
      <c r="P16" s="27" t="str">
        <f>SUM(P3:P15)/AC16</f>
        <v>#DIV/0!</v>
      </c>
      <c r="Q16" s="27" t="str">
        <f>SUM(Q3:Q15)/AC16</f>
        <v>#DIV/0!</v>
      </c>
      <c r="R16" s="27" t="str">
        <f>SUM(R3:R15)/AC16</f>
        <v>#DIV/0!</v>
      </c>
      <c r="S16" s="27" t="str">
        <f>SUM(S3:S15)/AC16</f>
        <v>#DIV/0!</v>
      </c>
      <c r="T16" s="27" t="str">
        <f>SUM(T3:T15)/AC16</f>
        <v>#DIV/0!</v>
      </c>
      <c r="U16" s="27" t="str">
        <f>SUM(U3:U15)/AC16</f>
        <v>#DIV/0!</v>
      </c>
      <c r="V16" s="27" t="str">
        <f>SUM(V3:V15)/AC16</f>
        <v>#DIV/0!</v>
      </c>
      <c r="W16" s="27" t="str">
        <f>SUM(W3:W15)/AC16</f>
        <v>#DIV/0!</v>
      </c>
      <c r="X16" s="27" t="str">
        <f>SUM(X3:X15)/AC16</f>
        <v>#DIV/0!</v>
      </c>
      <c r="Y16" s="27" t="str">
        <f>SUM(Y3:Y15)/AC16</f>
        <v>#DIV/0!</v>
      </c>
      <c r="Z16" s="27" t="str">
        <f>SUM(Z3:Z15)/AC16</f>
        <v>#DIV/0!</v>
      </c>
      <c r="AA16" s="27" t="str">
        <f>SUM(AA3:AA15)/AC16</f>
        <v>#DIV/0!</v>
      </c>
      <c r="AB16" s="27" t="str">
        <f>SUM(AB3:AB15)/AC16</f>
        <v>#DIV/0!</v>
      </c>
      <c r="AC16" s="27">
        <f>SUM(O3:AB15)</f>
        <v>0</v>
      </c>
    </row>
    <row r="17" ht="14.2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ht="14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4" t="s">
        <v>62</v>
      </c>
      <c r="O18" s="25" t="str">
        <f>(P3+Q4+R5+S6+T7+U8+V9+W10+X11+Y12+Z13+AA14+AB15)/AC16</f>
        <v>#DIV/0!</v>
      </c>
      <c r="P18" s="25"/>
      <c r="Q18" s="25" t="s">
        <v>63</v>
      </c>
      <c r="R18" s="25" t="str">
        <f>(P3+Q4+R5+S6+T7+U8+V9+W10+X11+Y12+Z13+AA14+AB15)/AC16</f>
        <v>#DIV/0!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ht="14.2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 t="s">
        <v>64</v>
      </c>
      <c r="R19" s="25" t="str">
        <f>(P16*AC3+Q16*AC4+R16*AC5+S16*AC6+T16*AC7+U16*AC8+V16*AC9+W16*AC10+X16*AC11+Y16*AC12+Z16*AC13+AA16*AC14+AB16*AC15)/AC16</f>
        <v>#DIV/0!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ht="14.2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 t="s">
        <v>65</v>
      </c>
      <c r="R20" s="25" t="str">
        <f>(R18-R19)/(1-R19)</f>
        <v>#DIV/0!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ht="14.2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ht="14.2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ht="14.2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ht="14.2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ht="14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ht="14.2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ht="14.2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ht="14.2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ht="14.2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ht="14.2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ht="14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ht="14.2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</row>
    <row r="34" ht="14.2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  <row r="3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</row>
    <row r="37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  <row r="97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</row>
    <row r="98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</row>
    <row r="99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</row>
    <row r="100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</row>
    <row r="101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</row>
    <row r="102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</row>
    <row r="103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</row>
    <row r="104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</row>
    <row r="105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</row>
    <row r="10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</row>
    <row r="107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</row>
    <row r="108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</row>
    <row r="109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</row>
    <row r="110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</row>
    <row r="111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</row>
    <row r="112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</row>
    <row r="113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</row>
    <row r="114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</row>
    <row r="115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</row>
    <row r="11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</row>
    <row r="118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</row>
    <row r="120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</row>
    <row r="121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</row>
    <row r="122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</row>
    <row r="123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</row>
    <row r="124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</row>
    <row r="125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</row>
    <row r="1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</row>
    <row r="127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</row>
    <row r="128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</row>
    <row r="129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</row>
    <row r="130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</row>
    <row r="131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</row>
    <row r="132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</row>
    <row r="133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</row>
    <row r="134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</row>
    <row r="135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</row>
    <row r="13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</row>
    <row r="137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</row>
    <row r="138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</row>
    <row r="139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</row>
    <row r="140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</row>
    <row r="141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</row>
    <row r="142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</row>
    <row r="143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</row>
    <row r="145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</row>
    <row r="147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</row>
    <row r="148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</row>
    <row r="149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</row>
    <row r="150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</row>
    <row r="151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</row>
    <row r="152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</row>
    <row r="153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</row>
    <row r="154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</row>
    <row r="155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</row>
    <row r="15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</row>
    <row r="157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</row>
    <row r="158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</row>
    <row r="159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</row>
    <row r="160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</row>
    <row r="161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</row>
    <row r="162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</row>
    <row r="163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</row>
    <row r="164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</row>
    <row r="165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</row>
    <row r="16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</row>
    <row r="167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</row>
    <row r="168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</row>
    <row r="169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</row>
    <row r="170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</row>
    <row r="172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</row>
    <row r="174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</row>
    <row r="175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</row>
    <row r="17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</row>
    <row r="177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</row>
    <row r="178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</row>
    <row r="179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</row>
    <row r="180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</row>
    <row r="181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</row>
    <row r="182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</row>
    <row r="183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</row>
    <row r="184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</row>
    <row r="185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</row>
    <row r="18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</row>
    <row r="187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</row>
    <row r="188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</row>
    <row r="189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</row>
    <row r="190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</row>
    <row r="191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</row>
    <row r="192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</row>
    <row r="193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</row>
    <row r="194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</row>
    <row r="195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</row>
    <row r="19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</row>
    <row r="197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</row>
    <row r="199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</row>
    <row r="201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</row>
    <row r="202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</row>
    <row r="203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</row>
    <row r="204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</row>
    <row r="205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</row>
    <row r="20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</row>
    <row r="207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</row>
    <row r="208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</row>
    <row r="209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</row>
    <row r="210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</row>
    <row r="211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</row>
    <row r="212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</row>
    <row r="213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</row>
    <row r="214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</row>
    <row r="215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</row>
    <row r="21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</row>
    <row r="217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</row>
    <row r="218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</row>
    <row r="219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</row>
    <row r="220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</row>
    <row r="221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</row>
    <row r="222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</row>
    <row r="223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</row>
    <row r="224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</row>
    <row r="225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</row>
    <row r="2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</row>
    <row r="227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</row>
    <row r="228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</row>
    <row r="229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</row>
    <row r="230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</row>
    <row r="231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</row>
    <row r="232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</row>
    <row r="233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</row>
    <row r="234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</row>
    <row r="235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</row>
    <row r="23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</row>
    <row r="237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</row>
    <row r="238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</row>
    <row r="239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</row>
    <row r="240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</row>
    <row r="241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</row>
    <row r="242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</row>
    <row r="243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</row>
    <row r="244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</row>
    <row r="245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</row>
    <row r="24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</row>
    <row r="247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</row>
    <row r="248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</row>
    <row r="249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</row>
    <row r="250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</row>
    <row r="251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</row>
    <row r="252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</row>
    <row r="253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</row>
    <row r="254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</row>
    <row r="255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</row>
    <row r="25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</row>
    <row r="257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</row>
    <row r="258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</row>
    <row r="259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</row>
    <row r="260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</row>
    <row r="261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</row>
    <row r="262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</row>
    <row r="263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</row>
    <row r="264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</row>
    <row r="265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</row>
    <row r="26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</row>
    <row r="267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</row>
    <row r="268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</row>
    <row r="269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</row>
    <row r="270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</row>
    <row r="271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</row>
    <row r="272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</row>
    <row r="273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</row>
    <row r="274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</row>
    <row r="275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</row>
    <row r="27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</row>
    <row r="277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</row>
    <row r="278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</row>
    <row r="279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</row>
    <row r="280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</row>
    <row r="281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</row>
    <row r="282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</row>
    <row r="283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</row>
    <row r="284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</row>
    <row r="285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</row>
    <row r="28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</row>
    <row r="287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</row>
    <row r="288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</row>
    <row r="289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</row>
    <row r="290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</row>
    <row r="291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</row>
    <row r="292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</row>
    <row r="293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</row>
    <row r="294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</row>
    <row r="295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</row>
    <row r="29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</row>
    <row r="297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</row>
    <row r="298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</row>
    <row r="299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</row>
    <row r="300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</row>
    <row r="301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</row>
    <row r="302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</row>
    <row r="303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</row>
    <row r="304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</row>
    <row r="305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</row>
    <row r="30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</row>
    <row r="307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</row>
    <row r="308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</row>
    <row r="309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</row>
    <row r="310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</row>
    <row r="311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</row>
    <row r="312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</row>
    <row r="313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</row>
    <row r="314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</row>
    <row r="315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</row>
    <row r="31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</row>
    <row r="317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</row>
    <row r="318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</row>
    <row r="319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</row>
    <row r="320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</row>
    <row r="321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</row>
    <row r="322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</row>
    <row r="323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</row>
    <row r="324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</row>
    <row r="325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</row>
    <row r="3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</row>
    <row r="327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</row>
    <row r="328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</row>
    <row r="329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</row>
    <row r="330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</row>
    <row r="331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</row>
    <row r="332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</row>
    <row r="333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</row>
    <row r="334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</row>
    <row r="335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</row>
    <row r="33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</row>
    <row r="337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</row>
    <row r="338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</row>
    <row r="339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</row>
    <row r="340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</row>
    <row r="341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</row>
    <row r="342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</row>
    <row r="343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</row>
    <row r="344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</row>
    <row r="345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</row>
    <row r="34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</row>
    <row r="347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</row>
    <row r="348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</row>
    <row r="349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</row>
    <row r="350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</row>
    <row r="351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</row>
    <row r="352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</row>
    <row r="353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</row>
    <row r="354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</row>
    <row r="355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</row>
    <row r="35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</row>
    <row r="357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</row>
    <row r="358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</row>
    <row r="359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</row>
    <row r="360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</row>
    <row r="361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</row>
    <row r="362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</row>
    <row r="363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</row>
    <row r="364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</row>
    <row r="365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</row>
    <row r="36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</row>
    <row r="367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</row>
    <row r="368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</row>
    <row r="369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</row>
    <row r="370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</row>
    <row r="371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</row>
    <row r="372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</row>
    <row r="373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</row>
    <row r="374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</row>
    <row r="375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</row>
    <row r="37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</row>
    <row r="377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</row>
    <row r="378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</row>
    <row r="379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</row>
    <row r="380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</row>
    <row r="381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</row>
    <row r="382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</row>
    <row r="383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</row>
    <row r="384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</row>
    <row r="385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</row>
    <row r="38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</row>
    <row r="387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</row>
    <row r="388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</row>
    <row r="389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</row>
    <row r="390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</row>
    <row r="391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</row>
    <row r="392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</row>
    <row r="393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</row>
    <row r="394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</row>
    <row r="395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</row>
    <row r="39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</row>
    <row r="397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</row>
    <row r="398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</row>
    <row r="399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</row>
    <row r="400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</row>
    <row r="401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</row>
    <row r="402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</row>
    <row r="403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</row>
    <row r="404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</row>
    <row r="405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</row>
    <row r="40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</row>
    <row r="407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</row>
    <row r="408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</row>
    <row r="409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</row>
    <row r="410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</row>
    <row r="411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</row>
    <row r="412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</row>
    <row r="413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</row>
    <row r="414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</row>
    <row r="415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</row>
    <row r="41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</row>
    <row r="417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</row>
    <row r="418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</row>
    <row r="419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</row>
    <row r="420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</row>
    <row r="421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</row>
    <row r="422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</row>
    <row r="423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</row>
    <row r="424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</row>
    <row r="425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</row>
    <row r="4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</row>
    <row r="427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</row>
    <row r="428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</row>
    <row r="429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</row>
    <row r="430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</row>
    <row r="431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</row>
    <row r="432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</row>
    <row r="433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</row>
    <row r="434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</row>
    <row r="435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</row>
    <row r="43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</row>
    <row r="437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</row>
    <row r="438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</row>
    <row r="439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</row>
    <row r="440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</row>
    <row r="441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</row>
    <row r="442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</row>
    <row r="443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</row>
    <row r="444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</row>
    <row r="445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</row>
    <row r="44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</row>
    <row r="447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</row>
    <row r="448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</row>
    <row r="449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</row>
    <row r="450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</row>
    <row r="451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</row>
    <row r="452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</row>
    <row r="453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</row>
    <row r="454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</row>
    <row r="455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</row>
    <row r="45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</row>
    <row r="457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</row>
    <row r="458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</row>
    <row r="459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</row>
    <row r="460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</row>
    <row r="461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</row>
    <row r="462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</row>
    <row r="463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</row>
    <row r="464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</row>
    <row r="465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</row>
    <row r="46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</row>
    <row r="467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</row>
    <row r="468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</row>
    <row r="469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</row>
    <row r="470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</row>
    <row r="471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</row>
    <row r="472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</row>
    <row r="473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</row>
    <row r="474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</row>
    <row r="475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</row>
    <row r="47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</row>
    <row r="477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</row>
    <row r="478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</row>
    <row r="479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</row>
    <row r="480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</row>
    <row r="481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</row>
    <row r="482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</row>
    <row r="483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</row>
    <row r="484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</row>
    <row r="485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</row>
    <row r="48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</row>
    <row r="487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</row>
    <row r="488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</row>
    <row r="489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</row>
    <row r="490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</row>
    <row r="491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</row>
    <row r="492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</row>
    <row r="493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</row>
    <row r="494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</row>
    <row r="495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</row>
    <row r="49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</row>
    <row r="497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</row>
    <row r="498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</row>
    <row r="499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</row>
    <row r="500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</row>
    <row r="501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</row>
    <row r="502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</row>
    <row r="503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</row>
    <row r="504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</row>
    <row r="505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</row>
    <row r="50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</row>
    <row r="507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</row>
    <row r="508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</row>
    <row r="509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</row>
    <row r="510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</row>
    <row r="511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</row>
    <row r="512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</row>
    <row r="513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</row>
    <row r="514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</row>
    <row r="515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</row>
    <row r="51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</row>
    <row r="517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</row>
    <row r="518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</row>
    <row r="519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</row>
    <row r="520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</row>
    <row r="521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</row>
    <row r="522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</row>
    <row r="523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</row>
    <row r="524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</row>
    <row r="525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</row>
    <row r="5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</row>
    <row r="527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</row>
    <row r="528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</row>
    <row r="529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</row>
    <row r="530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</row>
    <row r="531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</row>
    <row r="532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</row>
    <row r="533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</row>
    <row r="534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</row>
    <row r="535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</row>
    <row r="53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</row>
    <row r="537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</row>
    <row r="538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</row>
    <row r="539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</row>
    <row r="540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</row>
    <row r="541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</row>
    <row r="542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</row>
    <row r="543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</row>
    <row r="544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</row>
    <row r="545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</row>
    <row r="54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</row>
    <row r="547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</row>
    <row r="548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</row>
    <row r="549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</row>
    <row r="550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</row>
    <row r="551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</row>
    <row r="552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</row>
    <row r="553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</row>
    <row r="554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</row>
    <row r="555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</row>
    <row r="55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</row>
    <row r="557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</row>
    <row r="558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</row>
    <row r="559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</row>
    <row r="560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</row>
    <row r="561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</row>
    <row r="562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</row>
    <row r="563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</row>
    <row r="564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</row>
    <row r="565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</row>
    <row r="56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</row>
    <row r="567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</row>
    <row r="568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</row>
    <row r="569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</row>
    <row r="570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</row>
    <row r="571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</row>
    <row r="572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</row>
    <row r="573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</row>
    <row r="574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</row>
    <row r="575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</row>
    <row r="57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</row>
    <row r="577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</row>
    <row r="578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</row>
    <row r="579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</row>
    <row r="580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</row>
    <row r="581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</row>
    <row r="582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</row>
    <row r="583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</row>
    <row r="584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</row>
    <row r="585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</row>
    <row r="58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</row>
    <row r="587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</row>
    <row r="588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</row>
    <row r="589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</row>
    <row r="590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</row>
    <row r="591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</row>
    <row r="592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</row>
    <row r="593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</row>
    <row r="594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</row>
    <row r="595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</row>
    <row r="59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</row>
    <row r="597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</row>
    <row r="598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</row>
    <row r="599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</row>
    <row r="600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</row>
    <row r="601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</row>
    <row r="602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</row>
    <row r="603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</row>
    <row r="604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</row>
    <row r="605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</row>
    <row r="60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</row>
    <row r="607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</row>
    <row r="608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</row>
    <row r="609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</row>
    <row r="610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</row>
    <row r="611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</row>
    <row r="612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</row>
    <row r="613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</row>
    <row r="614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</row>
    <row r="615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</row>
    <row r="61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</row>
    <row r="617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</row>
    <row r="618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</row>
    <row r="619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</row>
    <row r="620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</row>
    <row r="621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</row>
    <row r="622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</row>
    <row r="623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</row>
    <row r="624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</row>
    <row r="625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</row>
    <row r="6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</row>
    <row r="627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</row>
    <row r="628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</row>
    <row r="629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</row>
    <row r="630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</row>
    <row r="631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</row>
    <row r="632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</row>
    <row r="633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</row>
    <row r="634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</row>
    <row r="635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</row>
    <row r="63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</row>
    <row r="637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</row>
    <row r="638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</row>
    <row r="639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</row>
    <row r="640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</row>
    <row r="641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</row>
    <row r="642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</row>
    <row r="643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</row>
    <row r="644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</row>
    <row r="645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</row>
    <row r="64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</row>
    <row r="647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</row>
    <row r="648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</row>
    <row r="649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</row>
    <row r="650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</row>
    <row r="651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</row>
    <row r="652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</row>
    <row r="653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</row>
    <row r="654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</row>
    <row r="655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</row>
    <row r="65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</row>
    <row r="657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</row>
    <row r="658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</row>
    <row r="659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</row>
    <row r="660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</row>
    <row r="661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</row>
    <row r="662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</row>
    <row r="663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</row>
    <row r="664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</row>
    <row r="665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</row>
    <row r="66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</row>
    <row r="667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</row>
    <row r="668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</row>
    <row r="669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</row>
    <row r="670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</row>
    <row r="671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</row>
    <row r="672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</row>
    <row r="673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</row>
    <row r="674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</row>
    <row r="675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</row>
    <row r="67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</row>
    <row r="677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</row>
    <row r="678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</row>
    <row r="679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</row>
    <row r="680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</row>
    <row r="681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</row>
    <row r="682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</row>
    <row r="683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</row>
    <row r="684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</row>
    <row r="685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</row>
    <row r="68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</row>
    <row r="687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</row>
    <row r="688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</row>
    <row r="689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</row>
    <row r="690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</row>
    <row r="691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</row>
    <row r="692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</row>
    <row r="693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</row>
    <row r="694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</row>
    <row r="695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</row>
    <row r="69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</row>
    <row r="697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</row>
    <row r="698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</row>
    <row r="699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</row>
    <row r="700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</row>
    <row r="701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</row>
    <row r="702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</row>
    <row r="703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</row>
    <row r="704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</row>
    <row r="705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</row>
    <row r="70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</row>
    <row r="707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</row>
    <row r="708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</row>
    <row r="709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</row>
    <row r="710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</row>
    <row r="711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</row>
    <row r="712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</row>
    <row r="713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</row>
    <row r="714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</row>
    <row r="715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</row>
    <row r="71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</row>
    <row r="717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</row>
    <row r="718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</row>
    <row r="719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</row>
    <row r="720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</row>
    <row r="721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</row>
    <row r="722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</row>
    <row r="723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</row>
    <row r="724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</row>
    <row r="725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</row>
    <row r="7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</row>
    <row r="727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</row>
    <row r="728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</row>
    <row r="729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</row>
    <row r="730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</row>
    <row r="731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</row>
    <row r="732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</row>
    <row r="733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</row>
    <row r="734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</row>
    <row r="735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</row>
    <row r="73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</row>
    <row r="737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</row>
    <row r="738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</row>
    <row r="739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</row>
    <row r="740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</row>
    <row r="741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</row>
    <row r="742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</row>
    <row r="743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</row>
    <row r="744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</row>
    <row r="745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</row>
    <row r="74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</row>
    <row r="747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</row>
    <row r="748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</row>
    <row r="749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</row>
    <row r="750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</row>
    <row r="751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</row>
    <row r="752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</row>
    <row r="753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</row>
    <row r="754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</row>
    <row r="755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</row>
    <row r="75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</row>
    <row r="757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</row>
    <row r="758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</row>
    <row r="759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</row>
    <row r="760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</row>
    <row r="761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</row>
    <row r="762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</row>
    <row r="763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</row>
    <row r="764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</row>
    <row r="765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</row>
    <row r="76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</row>
    <row r="767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</row>
    <row r="768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</row>
    <row r="769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</row>
    <row r="770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</row>
    <row r="771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</row>
    <row r="772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</row>
    <row r="773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</row>
    <row r="774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</row>
    <row r="775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</row>
    <row r="77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</row>
    <row r="777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</row>
    <row r="778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</row>
    <row r="779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</row>
    <row r="780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</row>
    <row r="781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</row>
    <row r="782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</row>
    <row r="783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</row>
    <row r="784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</row>
    <row r="785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</row>
    <row r="78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</row>
    <row r="787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</row>
    <row r="788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</row>
    <row r="789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</row>
    <row r="790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</row>
    <row r="791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</row>
    <row r="792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</row>
    <row r="793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</row>
    <row r="794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</row>
    <row r="795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</row>
    <row r="79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</row>
    <row r="797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</row>
    <row r="798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</row>
    <row r="799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</row>
    <row r="800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</row>
    <row r="801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</row>
    <row r="802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</row>
    <row r="803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</row>
    <row r="804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</row>
    <row r="805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</row>
    <row r="80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</row>
    <row r="807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</row>
    <row r="808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</row>
    <row r="809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</row>
    <row r="810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</row>
    <row r="811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</row>
    <row r="812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</row>
    <row r="813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</row>
    <row r="814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</row>
    <row r="815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</row>
    <row r="81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</row>
    <row r="817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</row>
    <row r="818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</row>
    <row r="819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</row>
    <row r="820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</row>
    <row r="821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</row>
    <row r="822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</row>
    <row r="823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</row>
    <row r="824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</row>
    <row r="825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</row>
    <row r="8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</row>
    <row r="827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</row>
    <row r="828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</row>
    <row r="829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</row>
    <row r="830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</row>
    <row r="831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</row>
    <row r="832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</row>
    <row r="833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</row>
    <row r="834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</row>
    <row r="835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</row>
    <row r="83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</row>
    <row r="837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</row>
    <row r="838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</row>
    <row r="839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</row>
    <row r="840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</row>
    <row r="841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</row>
    <row r="842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</row>
    <row r="843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</row>
    <row r="844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</row>
    <row r="845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</row>
    <row r="84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</row>
    <row r="847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</row>
    <row r="848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</row>
    <row r="849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</row>
    <row r="850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</row>
    <row r="851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</row>
    <row r="852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</row>
    <row r="853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</row>
    <row r="854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</row>
    <row r="855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</row>
    <row r="85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</row>
    <row r="857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</row>
    <row r="858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</row>
    <row r="859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</row>
    <row r="860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</row>
    <row r="861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</row>
    <row r="862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</row>
    <row r="863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</row>
    <row r="864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</row>
    <row r="865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</row>
    <row r="86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</row>
    <row r="867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</row>
    <row r="868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</row>
    <row r="869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</row>
    <row r="870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</row>
    <row r="871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</row>
    <row r="872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</row>
    <row r="873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</row>
    <row r="874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</row>
    <row r="875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</row>
    <row r="87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</row>
    <row r="877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</row>
    <row r="878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</row>
    <row r="879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</row>
    <row r="880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</row>
    <row r="881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</row>
    <row r="882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</row>
    <row r="883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</row>
    <row r="884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</row>
    <row r="885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</row>
    <row r="88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</row>
    <row r="887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</row>
    <row r="888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</row>
    <row r="889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</row>
    <row r="890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</row>
    <row r="891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</row>
    <row r="892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</row>
    <row r="893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</row>
    <row r="894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</row>
    <row r="895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</row>
    <row r="89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</row>
    <row r="897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</row>
    <row r="898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</row>
    <row r="899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</row>
    <row r="900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</row>
    <row r="901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</row>
    <row r="902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</row>
    <row r="903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</row>
    <row r="904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</row>
    <row r="905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</row>
    <row r="90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</row>
    <row r="907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</row>
    <row r="908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</row>
    <row r="909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</row>
    <row r="910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</row>
    <row r="911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</row>
    <row r="912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</row>
    <row r="913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</row>
    <row r="914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</row>
    <row r="915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</row>
    <row r="91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</row>
    <row r="917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</row>
    <row r="918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</row>
    <row r="919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</row>
    <row r="920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</row>
    <row r="921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</row>
    <row r="922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</row>
    <row r="923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</row>
    <row r="924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</row>
    <row r="925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</row>
    <row r="9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</row>
    <row r="927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</row>
    <row r="928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</row>
    <row r="929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</row>
    <row r="930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</row>
    <row r="931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</row>
    <row r="932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</row>
    <row r="933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</row>
    <row r="934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</row>
    <row r="935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</row>
    <row r="93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</row>
    <row r="937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</row>
    <row r="938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</row>
    <row r="939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</row>
    <row r="940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</row>
    <row r="941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</row>
    <row r="942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</row>
    <row r="943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</row>
    <row r="944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</row>
    <row r="945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</row>
    <row r="94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</row>
    <row r="947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</row>
    <row r="948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</row>
    <row r="949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</row>
    <row r="950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</row>
    <row r="951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</row>
    <row r="952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</row>
    <row r="953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</row>
    <row r="954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</row>
    <row r="955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</row>
    <row r="95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</row>
    <row r="957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</row>
    <row r="958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</row>
    <row r="959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</row>
    <row r="960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</row>
    <row r="961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</row>
    <row r="962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</row>
    <row r="963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</row>
    <row r="964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</row>
    <row r="965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</row>
    <row r="96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</row>
    <row r="967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</row>
    <row r="968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</row>
    <row r="969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</row>
    <row r="970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</row>
    <row r="971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</row>
    <row r="972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</row>
    <row r="973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</row>
    <row r="974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</row>
    <row r="975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</row>
    <row r="97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</row>
    <row r="977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</row>
    <row r="978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</row>
    <row r="979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</row>
    <row r="980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</row>
    <row r="981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</row>
    <row r="982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</row>
    <row r="983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</row>
    <row r="984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</row>
    <row r="985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</row>
    <row r="98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</row>
    <row r="987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</row>
    <row r="988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</row>
    <row r="989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</row>
    <row r="990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</row>
    <row r="991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</row>
    <row r="992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</row>
    <row r="993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</row>
    <row r="994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</row>
    <row r="995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</row>
    <row r="99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</row>
    <row r="997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</row>
    <row r="998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</row>
    <row r="999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</row>
    <row r="1000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</row>
  </sheetData>
  <mergeCells count="2">
    <mergeCell ref="A3:A5"/>
    <mergeCell ref="N3:N5"/>
  </mergeCells>
  <printOptions/>
  <pageMargins bottom="0.75" footer="0.0" header="0.0" left="0.7" right="0.7" top="0.75"/>
  <pageSetup orientation="landscape"/>
  <drawing r:id="rId1"/>
</worksheet>
</file>